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1"/>
  </bookViews>
  <sheets>
    <sheet name="Opći dio " sheetId="1" r:id="rId1"/>
    <sheet name="FP rashodi 2021." sheetId="2" r:id="rId2"/>
    <sheet name="FP prihodi 200x" sheetId="3" r:id="rId3"/>
    <sheet name="FP prihodi 200x+1 i 201x+2" sheetId="4" r:id="rId4"/>
  </sheets>
  <definedNames>
    <definedName name="_xlnm.Print_Area" localSheetId="1">'FP rashodi 2021.'!$A$1:$M$143</definedName>
  </definedNames>
  <calcPr fullCalcOnLoad="1"/>
</workbook>
</file>

<file path=xl/sharedStrings.xml><?xml version="1.0" encoding="utf-8"?>
<sst xmlns="http://schemas.openxmlformats.org/spreadsheetml/2006/main" count="330" uniqueCount="160">
  <si>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</si>
  <si>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</si>
  <si>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</si>
  <si>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</si>
  <si>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</si>
  <si>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</si>
  <si>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</si>
  <si>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</si>
  <si>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</si>
  <si>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</si>
  <si>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</si>
  <si>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</si>
  <si>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</si>
  <si>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</si>
  <si>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</si>
  <si>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</si>
  <si>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</si>
  <si>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</si>
  <si>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 xml:space="preserve">Ostali rashodi za zaposlene 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</si>
  <si>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</si>
  <si>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</si>
  <si>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</si>
  <si>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</si>
  <si>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</si>
  <si>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</si>
  <si>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</si>
  <si>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</si>
  <si>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</si>
  <si>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</si>
  <si>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</si>
  <si>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</si>
  <si>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Ostali nespomenuti rashodi poslovanja</t>
  </si>
  <si>
    <t>Financijski rashodi</t>
  </si>
  <si>
    <t>Rashodi za nabavu nefinancijske imovine</t>
  </si>
  <si>
    <t>Nematerijalna imovina</t>
  </si>
  <si>
    <t>Ostala prava</t>
  </si>
  <si>
    <t>Postrojenja i oprema</t>
  </si>
  <si>
    <t>Račun rashoda/ izdatka</t>
  </si>
  <si>
    <t>Rashodi za nabavu proizvedene dugotrajne imovine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</si>
  <si>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</si>
  <si>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</si>
  <si>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</si>
  <si>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</si>
  <si>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</si>
  <si>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</si>
  <si>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>Izvor prihoda i primitaka</t>
  </si>
  <si>
    <t xml:space="preserve"> Plan 200x.</t>
  </si>
  <si>
    <t xml:space="preserve"> Procjena 200x+1.</t>
  </si>
  <si>
    <t xml:space="preserve"> Procjena 200x+2.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</si>
  <si>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</si>
  <si>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</si>
  <si>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</si>
  <si>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</si>
  <si>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</si>
  <si>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</si>
  <si>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</si>
  <si>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</si>
  <si>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</si>
  <si>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</si>
  <si>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</si>
  <si>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</si>
  <si>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</si>
  <si>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</si>
  <si>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</si>
  <si>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</si>
  <si>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>652(64)</t>
  </si>
  <si>
    <t>Axxxxxx2</t>
  </si>
  <si>
    <t>652 (ostalo)</t>
  </si>
  <si>
    <t xml:space="preserve">Naknade troškova osobama izvan radnog odnosa </t>
  </si>
  <si>
    <t>rashodi razred 3</t>
  </si>
  <si>
    <t xml:space="preserve">rashodi razred 4 </t>
  </si>
  <si>
    <t xml:space="preserve">višak </t>
  </si>
  <si>
    <t>ukupno</t>
  </si>
  <si>
    <t xml:space="preserve">rashodi tekuće godine </t>
  </si>
  <si>
    <t>922 višak po izvorima</t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</si>
  <si>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</t>
    </r>
  </si>
  <si>
    <t xml:space="preserve">922 Višak iz prethodnog razdoblja </t>
  </si>
  <si>
    <t xml:space="preserve">P0001Redovni program </t>
  </si>
  <si>
    <t xml:space="preserve">A0001 </t>
  </si>
  <si>
    <t>Opći prihodi izvor 11</t>
  </si>
  <si>
    <t>Vlastiti prihodi izvor 31</t>
  </si>
  <si>
    <t>Pomoći izvor 52</t>
  </si>
  <si>
    <t>A0002Arhivska djelatnost</t>
  </si>
  <si>
    <t xml:space="preserve">A0003 Investicije DAG-a </t>
  </si>
  <si>
    <t>Doprinosi za obvezno zdravstveno osigur.</t>
  </si>
  <si>
    <t>Službena putovanja</t>
  </si>
  <si>
    <t>Nakn.za prijevoz i rad na terenu</t>
  </si>
  <si>
    <t>Uredski materijal i ost.materijal.rashodi</t>
  </si>
  <si>
    <t>Energija</t>
  </si>
  <si>
    <t>Mater.i dijel.za tkuć.i investic.održavanje</t>
  </si>
  <si>
    <t>Usluge telefona,pošte i prijevoza</t>
  </si>
  <si>
    <t>Usl.tekućeg i investicijs.održavanja</t>
  </si>
  <si>
    <t>Usl.promidžbe i informiranja</t>
  </si>
  <si>
    <t>Komunalne usluge</t>
  </si>
  <si>
    <t>Računalne usluge</t>
  </si>
  <si>
    <t>Premije osiguranja</t>
  </si>
  <si>
    <t>Bankars.usluge i usluge platnog prometa</t>
  </si>
  <si>
    <t>Materijal i sirovine (voda za piće)</t>
  </si>
  <si>
    <t>Sitan inventar</t>
  </si>
  <si>
    <t>Reprezentacija</t>
  </si>
  <si>
    <t>Ured.materijal i ost.maerijal.rash.</t>
  </si>
  <si>
    <t>Intelektual.i osobne ulsuge</t>
  </si>
  <si>
    <t>Plaće za redovan rad</t>
  </si>
  <si>
    <t>2021.</t>
  </si>
  <si>
    <t>je DAGS-a</t>
  </si>
  <si>
    <t>Plaće za prekovremeni rad</t>
  </si>
  <si>
    <t>Računala i računalna oprema</t>
  </si>
  <si>
    <t>Knjige</t>
  </si>
  <si>
    <t>Rashodi za nabavu plemenitih metala i ostalihpohranjenih vrijednosti</t>
  </si>
  <si>
    <t>Arhivska građa</t>
  </si>
  <si>
    <t>Rashodi za dodatna ulaganja na nefinacijskoj imovini</t>
  </si>
  <si>
    <t>Dodatna ulaganja na građevins. objektima</t>
  </si>
  <si>
    <t>Ravnatelj:</t>
  </si>
  <si>
    <t>Izradila: Danijela Krmpotić</t>
  </si>
  <si>
    <t>Dop.za obvezno  osiguranje</t>
  </si>
  <si>
    <r>
      <t xml:space="preserve">                                                         Državni arhiv u Gospiću : Financijski plan - Plan rashoda i izdataka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TABLICA 1</t>
    </r>
  </si>
  <si>
    <r>
      <t xml:space="preserve">                                                                   OPĆI DIO                                                         </t>
    </r>
    <r>
      <rPr>
        <b/>
        <sz val="12"/>
        <color indexed="8"/>
        <rFont val="Arial"/>
        <family val="2"/>
      </rPr>
      <t>TABLICA 2</t>
    </r>
  </si>
  <si>
    <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TABLICA 3   </t>
    </r>
    <r>
      <rPr>
        <b/>
        <sz val="12"/>
        <rFont val="Calibri"/>
        <family val="2"/>
      </rPr>
      <t xml:space="preserve">                    </t>
    </r>
  </si>
  <si>
    <t>TABLICA 4</t>
  </si>
  <si>
    <t xml:space="preserve"> Procjena 2022.</t>
  </si>
  <si>
    <t>2022.</t>
  </si>
  <si>
    <t>2020.</t>
  </si>
  <si>
    <t>Oprema za održav.prostorija</t>
  </si>
  <si>
    <t>PROGRAMSKE AKTIVNOSTI</t>
  </si>
  <si>
    <t>Osobni automobili</t>
  </si>
  <si>
    <t xml:space="preserve">Uređaji (uništavač dokumenata) </t>
  </si>
  <si>
    <t>Ostala uredska oprema (arh.regali)</t>
  </si>
  <si>
    <r>
      <t>PRIJEDLOG FINANCIJSKOG PLANA DRŽAVNOG ARHIVA U GOSPIĆU</t>
    </r>
    <r>
      <rPr>
        <b/>
        <sz val="10"/>
        <color indexed="8"/>
        <rFont val="Arial"/>
        <family val="2"/>
      </rPr>
      <t xml:space="preserve">  ZA 2021. I                                                                                                                                                PROJEKCIJA PLANA ZA  2022. I 2023. GODINU</t>
    </r>
  </si>
  <si>
    <t>Prijedlog plana za 2021.</t>
  </si>
  <si>
    <t>Projekcija plana za 2022.</t>
  </si>
  <si>
    <t>Projekcija plana za 2023</t>
  </si>
  <si>
    <t xml:space="preserve"> Procjena 2023.</t>
  </si>
  <si>
    <t xml:space="preserve">FINANCIJSKI PLAN - Procjena prihoda i primitaka za 2021. </t>
  </si>
  <si>
    <t>Prihodi i prihodi i primici (po izvorima) 2021.</t>
  </si>
  <si>
    <t>Ukupno prihodi i primici za 2021.</t>
  </si>
  <si>
    <t>Ukupno raspoloživo za 2021.g. (prihodi + višak)</t>
  </si>
  <si>
    <t xml:space="preserve"> DRŽAVNI ARHIV U GOSPIĆU: FINANCIJSKI PLAN - Procjena prihoda i primitaka za 2022. i  2023.</t>
  </si>
  <si>
    <t>Ukupno prihodi i primici za 2022. i 2023.</t>
  </si>
  <si>
    <t>Uređaji(uništav.dokum.)</t>
  </si>
  <si>
    <t>Strojevi(kosilica</t>
  </si>
  <si>
    <t>Osobni autmobili</t>
  </si>
  <si>
    <t>Računal.programi(informaztizac.knjižnice)</t>
  </si>
  <si>
    <t>Pomoći IZV.52</t>
  </si>
  <si>
    <t>Donacije IZVOR 61</t>
  </si>
  <si>
    <t>Opći prihodi i primici        izvor 11</t>
  </si>
  <si>
    <t>Donacije     izvor 61</t>
  </si>
  <si>
    <t>Oprema za ostale namjene</t>
  </si>
  <si>
    <t xml:space="preserve">Sveukupno rashodi </t>
  </si>
  <si>
    <t>Prijedlog plana za 2021. ukupno po svim izv.financir.</t>
  </si>
  <si>
    <t>Pomoći - izv.52</t>
  </si>
  <si>
    <t>Opći prihodi i primici - izv.11</t>
  </si>
  <si>
    <t>Vlastiti prihodi - izv.31</t>
  </si>
  <si>
    <t>Donacije - izv.61</t>
  </si>
  <si>
    <t>Danijela Krmpotić</t>
  </si>
  <si>
    <t>dr.sc. Ivica Mataija</t>
  </si>
  <si>
    <t>Gospić, 19.10.2020.</t>
  </si>
  <si>
    <t>Kl: 400-02/20-01/01</t>
  </si>
  <si>
    <t>Ur.br.: 2125/13-20-01-02</t>
  </si>
  <si>
    <t>Izradila:</t>
  </si>
  <si>
    <t>dr.sc.Ivica Mataija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</si>
</sst>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8" fillId="27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/>
    </xf>
    <xf numFmtId="3" fontId="6" fillId="0" borderId="18" xfId="0" applyNumberFormat="1" applyFont="1" applyBorder="1" applyAlignment="1">
      <alignment vertical="center"/>
    </xf>
    <xf numFmtId="3" fontId="6" fillId="0" borderId="23" xfId="0" applyNumberFormat="1" applyFont="1" applyBorder="1" applyAlignment="1" quotePrefix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2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62" fillId="0" borderId="18" xfId="0" applyNumberFormat="1" applyFont="1" applyBorder="1" applyAlignment="1">
      <alignment horizontal="right" vertical="center"/>
    </xf>
    <xf numFmtId="199" fontId="62" fillId="0" borderId="18" xfId="0" applyNumberFormat="1" applyFont="1" applyBorder="1" applyAlignment="1">
      <alignment horizontal="right" vertical="center"/>
    </xf>
    <xf numFmtId="199" fontId="64" fillId="0" borderId="18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65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1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 quotePrefix="1">
      <alignment/>
    </xf>
    <xf numFmtId="3" fontId="40" fillId="0" borderId="0" xfId="0" applyNumberFormat="1" applyFont="1" applyAlignment="1">
      <alignment wrapText="1"/>
    </xf>
    <xf numFmtId="0" fontId="43" fillId="1" borderId="3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62" fillId="0" borderId="18" xfId="0" applyNumberFormat="1" applyFont="1" applyBorder="1" applyAlignment="1">
      <alignment horizontal="right" vertical="center" wrapText="1"/>
    </xf>
    <xf numFmtId="3" fontId="64" fillId="0" borderId="18" xfId="0" applyNumberFormat="1" applyFont="1" applyBorder="1" applyAlignment="1">
      <alignment horizontal="right" vertical="center"/>
    </xf>
    <xf numFmtId="0" fontId="64" fillId="0" borderId="18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42" fillId="0" borderId="0" xfId="0" applyFont="1" applyAlignment="1" quotePrefix="1">
      <alignment wrapText="1"/>
    </xf>
    <xf numFmtId="0" fontId="40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18" xfId="0" applyNumberFormat="1" applyFont="1" applyBorder="1" applyAlignment="1">
      <alignment horizontal="right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/>
    </xf>
    <xf numFmtId="3" fontId="12" fillId="0" borderId="18" xfId="0" applyNumberFormat="1" applyFont="1" applyBorder="1" applyAlignment="1">
      <alignment horizontal="right" vertical="center" wrapText="1"/>
    </xf>
    <xf numFmtId="0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1" borderId="42" xfId="0" applyFont="1" applyFill="1" applyBorder="1" applyAlignment="1">
      <alignment horizontal="center" vertical="center"/>
    </xf>
    <xf numFmtId="0" fontId="12" fillId="1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7" fillId="0" borderId="44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3" fontId="7" fillId="0" borderId="46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0" fontId="7" fillId="0" borderId="5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/>
    </xf>
    <xf numFmtId="3" fontId="64" fillId="0" borderId="18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62" fillId="0" borderId="5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4" fillId="0" borderId="18" xfId="0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left" wrapText="1"/>
    </xf>
    <xf numFmtId="3" fontId="4" fillId="0" borderId="0" xfId="0" applyNumberFormat="1" applyFont="1" applyAlignment="1" quotePrefix="1">
      <alignment horizontal="left" wrapText="1"/>
    </xf>
    <xf numFmtId="3" fontId="4" fillId="0" borderId="42" xfId="0" applyNumberFormat="1" applyFont="1" applyFill="1" applyBorder="1" applyAlignment="1" quotePrefix="1">
      <alignment horizontal="center" vertical="center" wrapText="1"/>
    </xf>
    <xf numFmtId="3" fontId="4" fillId="0" borderId="43" xfId="0" applyNumberFormat="1" applyFont="1" applyFill="1" applyBorder="1" applyAlignment="1" quotePrefix="1">
      <alignment horizontal="center" vertical="center" wrapText="1"/>
    </xf>
    <xf numFmtId="3" fontId="4" fillId="0" borderId="42" xfId="0" applyNumberFormat="1" applyFont="1" applyBorder="1" applyAlignment="1" quotePrefix="1">
      <alignment horizontal="center" vertical="center" wrapText="1"/>
    </xf>
    <xf numFmtId="3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 quotePrefix="1">
      <alignment horizontal="center" vertical="center" wrapText="1"/>
    </xf>
    <xf numFmtId="0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4" fillId="0" borderId="56" xfId="0" applyNumberFormat="1" applyFont="1" applyBorder="1" applyAlignment="1" quotePrefix="1">
      <alignment horizontal="left" wrapText="1"/>
    </xf>
    <xf numFmtId="3" fontId="6" fillId="0" borderId="18" xfId="0" applyNumberFormat="1" applyFont="1" applyBorder="1" applyAlignment="1" quotePrefix="1">
      <alignment horizontal="center" vertical="center"/>
    </xf>
    <xf numFmtId="0" fontId="4" fillId="0" borderId="34" xfId="0" applyNumberFormat="1" applyFont="1" applyBorder="1" applyAlignment="1" quotePrefix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4" xfId="0" applyNumberFormat="1" applyFont="1" applyFill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center" vertical="center"/>
    </xf>
    <xf numFmtId="0" fontId="4" fillId="0" borderId="18" xfId="0" applyNumberFormat="1" applyFont="1" applyBorder="1" applyAlignment="1" quotePrefix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 quotePrefix="1">
      <alignment horizontal="center"/>
    </xf>
    <xf numFmtId="3" fontId="6" fillId="0" borderId="58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 vertical="center" wrapText="1"/>
    </xf>
    <xf numFmtId="3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1" borderId="43" xfId="0" applyFont="1" applyFill="1" applyBorder="1" applyAlignment="1">
      <alignment horizontal="center" wrapText="1"/>
    </xf>
    <xf numFmtId="0" fontId="12" fillId="1" borderId="18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3" fontId="43" fillId="0" borderId="59" xfId="0" applyNumberFormat="1" applyFont="1" applyBorder="1" applyAlignment="1">
      <alignment horizontal="right" vertical="center"/>
    </xf>
    <xf numFmtId="3" fontId="43" fillId="0" borderId="60" xfId="0" applyNumberFormat="1" applyFont="1" applyBorder="1" applyAlignment="1">
      <alignment horizontal="right" vertical="center"/>
    </xf>
    <xf numFmtId="3" fontId="43" fillId="0" borderId="61" xfId="0" applyNumberFormat="1" applyFont="1" applyBorder="1" applyAlignment="1">
      <alignment horizontal="center"/>
    </xf>
    <xf numFmtId="3" fontId="43" fillId="0" borderId="62" xfId="0" applyNumberFormat="1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3" fontId="43" fillId="0" borderId="63" xfId="0" applyNumberFormat="1" applyFont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/>
    </xf>
    <xf numFmtId="3" fontId="43" fillId="0" borderId="57" xfId="0" applyNumberFormat="1" applyFont="1" applyBorder="1" applyAlignment="1">
      <alignment horizontal="center"/>
    </xf>
    <xf numFmtId="0" fontId="43" fillId="0" borderId="33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3" fillId="32" borderId="67" xfId="0" applyFont="1" applyFill="1" applyBorder="1" applyAlignment="1">
      <alignment horizontal="center"/>
    </xf>
    <xf numFmtId="0" fontId="43" fillId="32" borderId="61" xfId="0" applyFont="1" applyFill="1" applyBorder="1" applyAlignment="1">
      <alignment horizontal="center"/>
    </xf>
    <xf numFmtId="0" fontId="43" fillId="32" borderId="62" xfId="0" applyFont="1" applyFill="1" applyBorder="1" applyAlignment="1">
      <alignment horizontal="center"/>
    </xf>
    <xf numFmtId="0" fontId="43" fillId="1" borderId="59" xfId="0" applyFont="1" applyFill="1" applyBorder="1" applyAlignment="1">
      <alignment horizontal="right" wrapText="1"/>
    </xf>
    <xf numFmtId="0" fontId="43" fillId="1" borderId="31" xfId="0" applyFont="1" applyFill="1" applyBorder="1" applyAlignment="1">
      <alignment horizontal="right" wrapText="1"/>
    </xf>
    <xf numFmtId="0" fontId="43" fillId="32" borderId="57" xfId="0" applyFont="1" applyFill="1" applyBorder="1" applyAlignment="1">
      <alignment horizontal="center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2860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12954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E27" sqref="E27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89" t="s">
        <v>127</v>
      </c>
      <c r="B3" s="189"/>
      <c r="C3" s="189"/>
      <c r="D3" s="189"/>
      <c r="E3" s="189"/>
      <c r="F3" s="189"/>
      <c r="G3" s="189"/>
      <c r="H3" s="189"/>
    </row>
    <row r="4" spans="1:8" ht="12.75" customHeight="1">
      <c r="A4" s="189" t="s">
        <v>116</v>
      </c>
      <c r="B4" s="189"/>
      <c r="C4" s="189"/>
      <c r="D4" s="189"/>
      <c r="E4" s="189"/>
      <c r="F4" s="189"/>
      <c r="G4" s="189"/>
      <c r="H4" s="189"/>
    </row>
    <row r="5" spans="1:8" ht="15">
      <c r="A5" s="82"/>
      <c r="B5" s="82"/>
      <c r="C5" s="82"/>
      <c r="D5" s="82"/>
      <c r="E5" s="82"/>
      <c r="F5" s="81"/>
      <c r="G5" s="81"/>
      <c r="H5" s="81"/>
    </row>
    <row r="6" spans="1:8" ht="25.5">
      <c r="A6" s="194" t="s">
        <v>62</v>
      </c>
      <c r="B6" s="195"/>
      <c r="C6" s="195"/>
      <c r="D6" s="195"/>
      <c r="E6" s="196"/>
      <c r="F6" s="83" t="s">
        <v>128</v>
      </c>
      <c r="G6" s="83" t="s">
        <v>129</v>
      </c>
      <c r="H6" s="83" t="s">
        <v>130</v>
      </c>
    </row>
    <row r="7" spans="1:8" ht="26.25" customHeight="1">
      <c r="A7" s="192" t="s">
        <v>49</v>
      </c>
      <c r="B7" s="192"/>
      <c r="C7" s="192"/>
      <c r="D7" s="192"/>
      <c r="E7" s="192"/>
      <c r="F7" s="97">
        <f>SUM(F8:F9)</f>
        <v>1772261</v>
      </c>
      <c r="G7" s="97">
        <f>SUM(G8:G9)</f>
        <v>1752940</v>
      </c>
      <c r="H7" s="97">
        <f>SUM(H8:H9)</f>
        <v>1759653</v>
      </c>
    </row>
    <row r="8" spans="1:8" ht="26.25" customHeight="1">
      <c r="A8" s="192" t="s">
        <v>50</v>
      </c>
      <c r="B8" s="192"/>
      <c r="C8" s="192"/>
      <c r="D8" s="192"/>
      <c r="E8" s="192"/>
      <c r="F8" s="97">
        <v>1772261</v>
      </c>
      <c r="G8" s="97">
        <v>1752940</v>
      </c>
      <c r="H8" s="97">
        <v>1759653</v>
      </c>
    </row>
    <row r="9" spans="1:8" ht="26.25" customHeight="1">
      <c r="A9" s="193" t="s">
        <v>51</v>
      </c>
      <c r="B9" s="193"/>
      <c r="C9" s="193"/>
      <c r="D9" s="193"/>
      <c r="E9" s="193"/>
      <c r="F9" s="97"/>
      <c r="G9" s="97"/>
      <c r="H9" s="97"/>
    </row>
    <row r="10" spans="1:8" ht="26.25" customHeight="1">
      <c r="A10" s="193" t="s">
        <v>52</v>
      </c>
      <c r="B10" s="193"/>
      <c r="C10" s="193"/>
      <c r="D10" s="193"/>
      <c r="E10" s="193"/>
      <c r="F10" s="97">
        <f>SUM(F11:F12)</f>
        <v>1866261</v>
      </c>
      <c r="G10" s="97">
        <f>SUM(G11:G12)</f>
        <v>1753940</v>
      </c>
      <c r="H10" s="97">
        <f>SUM(H11:H12)</f>
        <v>1750653</v>
      </c>
    </row>
    <row r="11" spans="1:8" ht="26.25" customHeight="1">
      <c r="A11" s="192" t="s">
        <v>53</v>
      </c>
      <c r="B11" s="192"/>
      <c r="C11" s="192"/>
      <c r="D11" s="192"/>
      <c r="E11" s="192"/>
      <c r="F11" s="97">
        <v>1866261</v>
      </c>
      <c r="G11" s="97">
        <v>1753940</v>
      </c>
      <c r="H11" s="97">
        <v>1750653</v>
      </c>
    </row>
    <row r="12" spans="1:8" ht="26.25" customHeight="1">
      <c r="A12" s="193" t="s">
        <v>54</v>
      </c>
      <c r="B12" s="193"/>
      <c r="C12" s="193"/>
      <c r="D12" s="193"/>
      <c r="E12" s="193"/>
      <c r="F12" s="97"/>
      <c r="G12" s="97"/>
      <c r="H12" s="97"/>
    </row>
    <row r="13" spans="1:8" ht="26.25" customHeight="1">
      <c r="A13" s="190" t="s">
        <v>55</v>
      </c>
      <c r="B13" s="190"/>
      <c r="C13" s="190"/>
      <c r="D13" s="190"/>
      <c r="E13" s="190"/>
      <c r="F13" s="98">
        <f>SUM(F7-F10)</f>
        <v>-94000</v>
      </c>
      <c r="G13" s="98">
        <f>SUM(G7-G10)</f>
        <v>-1000</v>
      </c>
      <c r="H13" s="98">
        <f>SUM(H7-H10)</f>
        <v>9000</v>
      </c>
    </row>
    <row r="14" spans="1:8" ht="26.25" customHeight="1">
      <c r="A14" s="191"/>
      <c r="B14" s="191"/>
      <c r="C14" s="191"/>
      <c r="D14" s="191"/>
      <c r="E14" s="191"/>
      <c r="F14" s="191"/>
      <c r="G14" s="191"/>
      <c r="H14" s="191"/>
    </row>
    <row r="15" spans="1:8" ht="26.25" customHeight="1">
      <c r="A15" s="197" t="s">
        <v>63</v>
      </c>
      <c r="B15" s="198"/>
      <c r="C15" s="198"/>
      <c r="D15" s="198"/>
      <c r="E15" s="199"/>
      <c r="F15" s="83" t="s">
        <v>128</v>
      </c>
      <c r="G15" s="83" t="s">
        <v>129</v>
      </c>
      <c r="H15" s="83" t="s">
        <v>130</v>
      </c>
    </row>
    <row r="16" spans="1:8" ht="26.25" customHeight="1">
      <c r="A16" s="200" t="s">
        <v>60</v>
      </c>
      <c r="B16" s="201"/>
      <c r="C16" s="201"/>
      <c r="D16" s="201"/>
      <c r="E16" s="202"/>
      <c r="F16" s="122">
        <v>135850</v>
      </c>
      <c r="G16" s="122">
        <f>SUM(F24)</f>
        <v>41850</v>
      </c>
      <c r="H16" s="122">
        <f>SUM(G24)</f>
        <v>40850</v>
      </c>
    </row>
    <row r="17" spans="1:8" s="125" customFormat="1" ht="26.25" customHeight="1">
      <c r="A17" s="203" t="s">
        <v>61</v>
      </c>
      <c r="B17" s="203"/>
      <c r="C17" s="203"/>
      <c r="D17" s="203"/>
      <c r="E17" s="203"/>
      <c r="F17" s="123">
        <f>SUM(F16)</f>
        <v>135850</v>
      </c>
      <c r="G17" s="123">
        <f>SUM(G16)</f>
        <v>41850</v>
      </c>
      <c r="H17" s="188">
        <f>SUM(H16)</f>
        <v>40850</v>
      </c>
    </row>
    <row r="18" spans="1:8" ht="26.25" customHeight="1">
      <c r="A18" s="191"/>
      <c r="B18" s="191"/>
      <c r="C18" s="191"/>
      <c r="D18" s="191"/>
      <c r="E18" s="191"/>
      <c r="F18" s="191"/>
      <c r="G18" s="191"/>
      <c r="H18" s="191"/>
    </row>
    <row r="19" spans="1:8" ht="26.25" customHeight="1">
      <c r="A19" s="194" t="s">
        <v>64</v>
      </c>
      <c r="B19" s="195"/>
      <c r="C19" s="195"/>
      <c r="D19" s="195"/>
      <c r="E19" s="196"/>
      <c r="F19" s="83" t="s">
        <v>128</v>
      </c>
      <c r="G19" s="83" t="s">
        <v>129</v>
      </c>
      <c r="H19" s="83" t="s">
        <v>130</v>
      </c>
    </row>
    <row r="20" spans="1:8" ht="26.25" customHeight="1">
      <c r="A20" s="192" t="s">
        <v>56</v>
      </c>
      <c r="B20" s="192"/>
      <c r="C20" s="192"/>
      <c r="D20" s="192"/>
      <c r="E20" s="192"/>
      <c r="F20" s="84"/>
      <c r="G20" s="84"/>
      <c r="H20" s="84"/>
    </row>
    <row r="21" spans="1:8" ht="26.25" customHeight="1">
      <c r="A21" s="192" t="s">
        <v>57</v>
      </c>
      <c r="B21" s="192"/>
      <c r="C21" s="192"/>
      <c r="D21" s="192"/>
      <c r="E21" s="192"/>
      <c r="F21" s="84"/>
      <c r="G21" s="84"/>
      <c r="H21" s="84"/>
    </row>
    <row r="22" spans="1:8" s="126" customFormat="1" ht="26.25" customHeight="1">
      <c r="A22" s="190" t="s">
        <v>58</v>
      </c>
      <c r="B22" s="190"/>
      <c r="C22" s="190"/>
      <c r="D22" s="190"/>
      <c r="E22" s="190"/>
      <c r="F22" s="124">
        <f>SUM(F20-F21)</f>
        <v>0</v>
      </c>
      <c r="G22" s="124"/>
      <c r="H22" s="124"/>
    </row>
    <row r="23" spans="1:8" s="90" customFormat="1" ht="26.25" customHeight="1">
      <c r="A23" s="85"/>
      <c r="B23" s="86"/>
      <c r="C23" s="87"/>
      <c r="D23" s="88"/>
      <c r="E23" s="86"/>
      <c r="F23" s="89"/>
      <c r="G23" s="89"/>
      <c r="H23" s="89"/>
    </row>
    <row r="24" spans="1:8" ht="26.25" customHeight="1">
      <c r="A24" s="192" t="s">
        <v>59</v>
      </c>
      <c r="B24" s="192"/>
      <c r="C24" s="192"/>
      <c r="D24" s="192"/>
      <c r="E24" s="192"/>
      <c r="F24" s="96">
        <f>SUM(F13,F17,F22)</f>
        <v>41850</v>
      </c>
      <c r="G24" s="96">
        <f>SUM(G13,G17,G22)</f>
        <v>40850</v>
      </c>
      <c r="H24" s="96">
        <f>SUM(H13,H17,H22)</f>
        <v>49850</v>
      </c>
    </row>
    <row r="27" ht="12.75">
      <c r="B27" t="s">
        <v>156</v>
      </c>
    </row>
    <row r="28" ht="12.75">
      <c r="B28" t="s">
        <v>157</v>
      </c>
    </row>
    <row r="29" ht="12.75">
      <c r="G29" t="s">
        <v>112</v>
      </c>
    </row>
    <row r="30" spans="2:7" ht="12.75">
      <c r="B30" t="s">
        <v>158</v>
      </c>
      <c r="G30" t="s">
        <v>159</v>
      </c>
    </row>
    <row r="31" ht="12.75">
      <c r="B31" t="s">
        <v>153</v>
      </c>
    </row>
  </sheetData>
  <sheetProtection/>
  <mergeCells count="20"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138">
      <selection activeCell="A150" sqref="A150"/>
    </sheetView>
  </sheetViews>
  <sheetFormatPr defaultColWidth="9.140625" defaultRowHeight="12.75"/>
  <cols>
    <col min="1" max="1" width="10.140625" style="1" customWidth="1"/>
    <col min="2" max="2" width="40.8515625" style="1" customWidth="1"/>
    <col min="3" max="3" width="15.140625" style="67" customWidth="1"/>
    <col min="4" max="6" width="15.140625" style="1" customWidth="1"/>
    <col min="7" max="7" width="10.8515625" style="1" customWidth="1"/>
    <col min="8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7" width="10.7109375" style="1" bestFit="1" customWidth="1"/>
    <col min="18" max="16384" width="9.140625" style="1" customWidth="1"/>
  </cols>
  <sheetData>
    <row r="1" spans="1:16" ht="30" customHeight="1">
      <c r="A1" s="204" t="s">
        <v>115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2"/>
      <c r="P1" s="2"/>
    </row>
    <row r="2" spans="1:11" s="6" customFormat="1" ht="20.25" customHeight="1">
      <c r="A2" s="207" t="s">
        <v>11</v>
      </c>
      <c r="B2" s="207"/>
      <c r="C2" s="207"/>
      <c r="D2" s="4" t="s">
        <v>77</v>
      </c>
      <c r="E2" s="5"/>
      <c r="F2" s="3"/>
      <c r="G2" s="3"/>
      <c r="H2" s="3"/>
      <c r="I2" s="3"/>
      <c r="J2" s="3"/>
      <c r="K2" s="3"/>
    </row>
    <row r="3" spans="1:4" s="6" customFormat="1" ht="21" customHeight="1">
      <c r="A3" s="208" t="s">
        <v>12</v>
      </c>
      <c r="B3" s="208"/>
      <c r="C3" s="208"/>
      <c r="D3" s="7" t="s">
        <v>78</v>
      </c>
    </row>
    <row r="4" spans="1:15" s="9" customFormat="1" ht="32.25" customHeight="1">
      <c r="A4" s="213" t="s">
        <v>37</v>
      </c>
      <c r="B4" s="215" t="s">
        <v>13</v>
      </c>
      <c r="C4" s="211" t="s">
        <v>148</v>
      </c>
      <c r="D4" s="205" t="s">
        <v>79</v>
      </c>
      <c r="E4" s="205" t="s">
        <v>80</v>
      </c>
      <c r="F4" s="205" t="s">
        <v>6</v>
      </c>
      <c r="G4" s="205" t="s">
        <v>81</v>
      </c>
      <c r="H4" s="205" t="s">
        <v>143</v>
      </c>
      <c r="I4" s="205" t="s">
        <v>9</v>
      </c>
      <c r="J4" s="205" t="s">
        <v>8</v>
      </c>
      <c r="K4" s="205" t="s">
        <v>76</v>
      </c>
      <c r="L4" s="209" t="s">
        <v>119</v>
      </c>
      <c r="M4" s="209" t="s">
        <v>131</v>
      </c>
      <c r="N4" s="8" t="s">
        <v>14</v>
      </c>
      <c r="O4" s="8" t="s">
        <v>15</v>
      </c>
    </row>
    <row r="5" spans="1:15" s="9" customFormat="1" ht="38.25" customHeight="1">
      <c r="A5" s="214"/>
      <c r="B5" s="216"/>
      <c r="C5" s="212"/>
      <c r="D5" s="206"/>
      <c r="E5" s="206"/>
      <c r="F5" s="206"/>
      <c r="G5" s="206"/>
      <c r="H5" s="206"/>
      <c r="I5" s="206"/>
      <c r="J5" s="206"/>
      <c r="K5" s="206"/>
      <c r="L5" s="210"/>
      <c r="M5" s="210"/>
      <c r="N5" s="10"/>
      <c r="O5" s="10"/>
    </row>
    <row r="6" spans="1:16" s="5" customFormat="1" ht="14.25" customHeight="1">
      <c r="A6" s="11">
        <v>31</v>
      </c>
      <c r="B6" s="12" t="s">
        <v>17</v>
      </c>
      <c r="C6" s="99">
        <f>SUM(D6:K6)</f>
        <v>1414386</v>
      </c>
      <c r="D6" s="99">
        <f>SUM(D7:D11)</f>
        <v>1394386</v>
      </c>
      <c r="E6" s="99">
        <f>SUM(E7:E10)</f>
        <v>20000</v>
      </c>
      <c r="F6" s="99">
        <f>SUM(F7:F10)</f>
        <v>0</v>
      </c>
      <c r="G6" s="99">
        <f>SUM(G7:G11)</f>
        <v>0</v>
      </c>
      <c r="H6" s="99">
        <f>SUM(H7:H10)</f>
        <v>0</v>
      </c>
      <c r="I6" s="99">
        <f>SUM(I7:I10)</f>
        <v>0</v>
      </c>
      <c r="J6" s="99">
        <f>SUM(J7:J10)</f>
        <v>0</v>
      </c>
      <c r="K6" s="99">
        <f>SUM(K7:K10)</f>
        <v>0</v>
      </c>
      <c r="L6" s="99">
        <f>SUM(L7:L11)</f>
        <v>1417065</v>
      </c>
      <c r="M6" s="99">
        <f>SUM(M7:M11)</f>
        <v>1423778</v>
      </c>
      <c r="N6" s="91">
        <f>SUM(N7:N10)</f>
        <v>0</v>
      </c>
      <c r="O6" s="13">
        <f>SUM(O7:O10)</f>
        <v>0</v>
      </c>
      <c r="P6" s="5">
        <f>SUM(D6:J6)</f>
        <v>1414386</v>
      </c>
    </row>
    <row r="7" spans="1:16" ht="14.25" customHeight="1">
      <c r="A7" s="14">
        <v>3111</v>
      </c>
      <c r="B7" s="15" t="s">
        <v>102</v>
      </c>
      <c r="C7" s="20"/>
      <c r="D7" s="20">
        <v>1149199</v>
      </c>
      <c r="E7" s="20"/>
      <c r="F7" s="20"/>
      <c r="G7" s="20"/>
      <c r="H7" s="20"/>
      <c r="I7" s="20"/>
      <c r="J7" s="20"/>
      <c r="K7" s="20"/>
      <c r="L7" s="20">
        <v>1170449</v>
      </c>
      <c r="M7" s="21">
        <v>1160720</v>
      </c>
      <c r="N7" s="1">
        <v>0</v>
      </c>
      <c r="O7" s="1">
        <v>0</v>
      </c>
      <c r="P7" s="5"/>
    </row>
    <row r="8" spans="1:16" ht="14.25" customHeight="1">
      <c r="A8" s="14">
        <v>3113</v>
      </c>
      <c r="B8" s="15" t="s">
        <v>105</v>
      </c>
      <c r="C8" s="20">
        <f>SUM(D8:K8)</f>
        <v>0</v>
      </c>
      <c r="D8" s="20"/>
      <c r="E8" s="20"/>
      <c r="F8" s="20"/>
      <c r="G8" s="20"/>
      <c r="H8" s="20"/>
      <c r="I8" s="20"/>
      <c r="J8" s="20"/>
      <c r="K8" s="20"/>
      <c r="L8" s="20"/>
      <c r="M8" s="21"/>
      <c r="P8" s="5"/>
    </row>
    <row r="9" spans="1:16" ht="14.25" customHeight="1">
      <c r="A9" s="19">
        <v>3121</v>
      </c>
      <c r="B9" s="15" t="s">
        <v>18</v>
      </c>
      <c r="C9" s="20"/>
      <c r="D9" s="20">
        <v>58504</v>
      </c>
      <c r="E9" s="20">
        <v>20000</v>
      </c>
      <c r="F9" s="20"/>
      <c r="G9" s="20"/>
      <c r="H9" s="20"/>
      <c r="I9" s="20"/>
      <c r="J9" s="20"/>
      <c r="K9" s="20"/>
      <c r="L9" s="20">
        <v>59000</v>
      </c>
      <c r="M9" s="21">
        <v>74504</v>
      </c>
      <c r="N9" s="1">
        <v>0</v>
      </c>
      <c r="O9" s="1">
        <v>0</v>
      </c>
      <c r="P9" s="5"/>
    </row>
    <row r="10" spans="1:16" ht="18.75" customHeight="1">
      <c r="A10" s="19">
        <v>3132</v>
      </c>
      <c r="B10" s="15" t="s">
        <v>84</v>
      </c>
      <c r="C10" s="20"/>
      <c r="D10" s="20">
        <v>186683</v>
      </c>
      <c r="E10" s="20"/>
      <c r="F10" s="20"/>
      <c r="G10" s="20"/>
      <c r="H10" s="20"/>
      <c r="I10" s="20"/>
      <c r="J10" s="20"/>
      <c r="K10" s="20"/>
      <c r="L10" s="20">
        <v>187616</v>
      </c>
      <c r="M10" s="21">
        <v>188554</v>
      </c>
      <c r="N10" s="1">
        <v>0</v>
      </c>
      <c r="O10" s="1">
        <v>0</v>
      </c>
      <c r="P10" s="5"/>
    </row>
    <row r="11" spans="1:16" ht="18.75" customHeight="1">
      <c r="A11" s="19">
        <v>3133</v>
      </c>
      <c r="B11" s="15" t="s">
        <v>114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P11" s="5"/>
    </row>
    <row r="12" spans="1:16" s="5" customFormat="1" ht="15.75" customHeight="1">
      <c r="A12" s="22">
        <v>32</v>
      </c>
      <c r="B12" s="23" t="s">
        <v>19</v>
      </c>
      <c r="C12" s="27">
        <f>SUM(D12:K12)</f>
        <v>232000</v>
      </c>
      <c r="D12" s="27">
        <f aca="true" t="shared" si="0" ref="D12:K12">SUM(D13:D30)</f>
        <v>227000</v>
      </c>
      <c r="E12" s="27">
        <f t="shared" si="0"/>
        <v>5000</v>
      </c>
      <c r="F12" s="27">
        <f t="shared" si="0"/>
        <v>0</v>
      </c>
      <c r="G12" s="165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>SUM(L13:L30)</f>
        <v>232000</v>
      </c>
      <c r="M12" s="48">
        <f>SUM(M13:M30)</f>
        <v>232000</v>
      </c>
      <c r="N12" s="5">
        <v>0</v>
      </c>
      <c r="O12" s="5">
        <v>0</v>
      </c>
      <c r="P12" s="5">
        <f>SUM(D12:J12)</f>
        <v>232000</v>
      </c>
    </row>
    <row r="13" spans="1:16" ht="12.75" customHeight="1">
      <c r="A13" s="19">
        <v>3211</v>
      </c>
      <c r="B13" s="15" t="s">
        <v>85</v>
      </c>
      <c r="C13" s="20"/>
      <c r="D13" s="20">
        <v>10000</v>
      </c>
      <c r="E13" s="93"/>
      <c r="F13" s="163"/>
      <c r="G13" s="93"/>
      <c r="H13" s="164"/>
      <c r="I13" s="20"/>
      <c r="J13" s="20"/>
      <c r="K13" s="20"/>
      <c r="L13" s="20">
        <v>10000</v>
      </c>
      <c r="M13" s="21">
        <v>10000</v>
      </c>
      <c r="N13" s="1">
        <v>0</v>
      </c>
      <c r="O13" s="1">
        <v>0</v>
      </c>
      <c r="P13" s="5"/>
    </row>
    <row r="14" spans="1:16" ht="12.75" customHeight="1">
      <c r="A14" s="19">
        <v>3212</v>
      </c>
      <c r="B14" s="15" t="s">
        <v>86</v>
      </c>
      <c r="C14" s="20"/>
      <c r="D14" s="20">
        <v>28000</v>
      </c>
      <c r="E14" s="93"/>
      <c r="F14" s="163"/>
      <c r="G14" s="93"/>
      <c r="H14" s="164"/>
      <c r="I14" s="20"/>
      <c r="J14" s="20"/>
      <c r="K14" s="20"/>
      <c r="L14" s="20">
        <v>28000</v>
      </c>
      <c r="M14" s="21">
        <v>28000</v>
      </c>
      <c r="P14" s="5"/>
    </row>
    <row r="15" spans="1:16" ht="12.75" customHeight="1">
      <c r="A15" s="19">
        <v>3213</v>
      </c>
      <c r="B15" s="15" t="s">
        <v>22</v>
      </c>
      <c r="C15" s="20"/>
      <c r="D15" s="20">
        <v>12000</v>
      </c>
      <c r="E15" s="93"/>
      <c r="F15" s="163"/>
      <c r="G15" s="93"/>
      <c r="H15" s="164"/>
      <c r="I15" s="20"/>
      <c r="J15" s="20"/>
      <c r="K15" s="20"/>
      <c r="L15" s="20">
        <v>12000</v>
      </c>
      <c r="M15" s="21">
        <v>12000</v>
      </c>
      <c r="P15" s="5"/>
    </row>
    <row r="16" spans="1:16" ht="12.75" customHeight="1">
      <c r="A16" s="19">
        <v>3221</v>
      </c>
      <c r="B16" s="15" t="s">
        <v>87</v>
      </c>
      <c r="C16" s="20"/>
      <c r="D16" s="20">
        <v>22000</v>
      </c>
      <c r="E16" s="93"/>
      <c r="F16" s="163"/>
      <c r="G16" s="93"/>
      <c r="H16" s="164"/>
      <c r="I16" s="20"/>
      <c r="J16" s="20"/>
      <c r="K16" s="20"/>
      <c r="L16" s="20">
        <v>22000</v>
      </c>
      <c r="M16" s="21">
        <v>22000</v>
      </c>
      <c r="P16" s="5"/>
    </row>
    <row r="17" spans="1:16" ht="12.75" customHeight="1">
      <c r="A17" s="19">
        <v>3222</v>
      </c>
      <c r="B17" s="15" t="s">
        <v>97</v>
      </c>
      <c r="C17" s="20"/>
      <c r="D17" s="20"/>
      <c r="E17" s="93">
        <v>2000</v>
      </c>
      <c r="F17" s="163"/>
      <c r="G17" s="93"/>
      <c r="H17" s="164"/>
      <c r="I17" s="20"/>
      <c r="J17" s="20"/>
      <c r="K17" s="20"/>
      <c r="L17" s="20">
        <v>2000</v>
      </c>
      <c r="M17" s="21">
        <v>2000</v>
      </c>
      <c r="P17" s="5"/>
    </row>
    <row r="18" spans="1:16" ht="14.25" customHeight="1">
      <c r="A18" s="19">
        <v>3223</v>
      </c>
      <c r="B18" s="15" t="s">
        <v>88</v>
      </c>
      <c r="C18" s="20"/>
      <c r="D18" s="20">
        <v>41000</v>
      </c>
      <c r="E18" s="93"/>
      <c r="F18" s="20"/>
      <c r="G18" s="166"/>
      <c r="H18" s="20"/>
      <c r="I18" s="20"/>
      <c r="J18" s="20"/>
      <c r="K18" s="20"/>
      <c r="L18" s="20">
        <v>41000</v>
      </c>
      <c r="M18" s="21">
        <v>41000</v>
      </c>
      <c r="N18" s="1">
        <v>0</v>
      </c>
      <c r="O18" s="1">
        <v>0</v>
      </c>
      <c r="P18" s="5"/>
    </row>
    <row r="19" spans="1:16" ht="14.25" customHeight="1">
      <c r="A19" s="19">
        <v>3224</v>
      </c>
      <c r="B19" s="15" t="s">
        <v>89</v>
      </c>
      <c r="C19" s="20"/>
      <c r="D19" s="20">
        <v>5000</v>
      </c>
      <c r="E19" s="93"/>
      <c r="F19" s="20"/>
      <c r="G19" s="20"/>
      <c r="H19" s="20"/>
      <c r="I19" s="20"/>
      <c r="J19" s="20"/>
      <c r="K19" s="20"/>
      <c r="L19" s="20">
        <v>5000</v>
      </c>
      <c r="M19" s="21">
        <v>5000</v>
      </c>
      <c r="P19" s="5"/>
    </row>
    <row r="20" spans="1:16" ht="14.25" customHeight="1">
      <c r="A20" s="19">
        <v>3225</v>
      </c>
      <c r="B20" s="15" t="s">
        <v>98</v>
      </c>
      <c r="C20" s="20"/>
      <c r="D20" s="20"/>
      <c r="E20" s="93"/>
      <c r="F20" s="20"/>
      <c r="G20" s="20"/>
      <c r="H20" s="20"/>
      <c r="I20" s="20"/>
      <c r="J20" s="20"/>
      <c r="K20" s="20"/>
      <c r="L20" s="20"/>
      <c r="M20" s="21"/>
      <c r="P20" s="5"/>
    </row>
    <row r="21" spans="1:16" ht="18" customHeight="1">
      <c r="A21" s="19">
        <v>3231</v>
      </c>
      <c r="B21" s="15" t="s">
        <v>90</v>
      </c>
      <c r="C21" s="20"/>
      <c r="D21" s="20">
        <v>28000</v>
      </c>
      <c r="E21" s="93"/>
      <c r="F21" s="20"/>
      <c r="G21" s="20"/>
      <c r="H21" s="20"/>
      <c r="I21" s="20"/>
      <c r="J21" s="20"/>
      <c r="K21" s="20"/>
      <c r="L21" s="20">
        <v>28000</v>
      </c>
      <c r="M21" s="21">
        <v>28000</v>
      </c>
      <c r="P21" s="5"/>
    </row>
    <row r="22" spans="1:16" ht="18" customHeight="1">
      <c r="A22" s="19">
        <v>3232</v>
      </c>
      <c r="B22" s="15" t="s">
        <v>91</v>
      </c>
      <c r="C22" s="20"/>
      <c r="D22" s="20">
        <v>40000</v>
      </c>
      <c r="E22" s="93"/>
      <c r="F22" s="20"/>
      <c r="G22" s="20"/>
      <c r="H22" s="20"/>
      <c r="I22" s="20"/>
      <c r="J22" s="20"/>
      <c r="K22" s="20"/>
      <c r="L22" s="20">
        <v>40000</v>
      </c>
      <c r="M22" s="21">
        <v>40000</v>
      </c>
      <c r="P22" s="5"/>
    </row>
    <row r="23" spans="1:16" ht="18" customHeight="1">
      <c r="A23" s="19">
        <v>3233</v>
      </c>
      <c r="B23" s="15" t="s">
        <v>92</v>
      </c>
      <c r="C23" s="20"/>
      <c r="D23" s="20">
        <v>3000</v>
      </c>
      <c r="E23" s="93"/>
      <c r="F23" s="20"/>
      <c r="G23" s="20"/>
      <c r="H23" s="20"/>
      <c r="I23" s="20"/>
      <c r="J23" s="20"/>
      <c r="K23" s="20"/>
      <c r="L23" s="20">
        <v>3000</v>
      </c>
      <c r="M23" s="21">
        <v>3000</v>
      </c>
      <c r="P23" s="5"/>
    </row>
    <row r="24" spans="1:16" ht="18" customHeight="1">
      <c r="A24" s="19">
        <v>3234</v>
      </c>
      <c r="B24" s="15" t="s">
        <v>93</v>
      </c>
      <c r="C24" s="20"/>
      <c r="D24" s="20">
        <v>17000</v>
      </c>
      <c r="E24" s="93"/>
      <c r="F24" s="20"/>
      <c r="G24" s="20"/>
      <c r="H24" s="20"/>
      <c r="I24" s="20"/>
      <c r="J24" s="20"/>
      <c r="K24" s="20"/>
      <c r="L24" s="20">
        <v>17000</v>
      </c>
      <c r="M24" s="21">
        <v>17000</v>
      </c>
      <c r="P24" s="5"/>
    </row>
    <row r="25" spans="1:16" ht="18" customHeight="1">
      <c r="A25" s="19">
        <v>3238</v>
      </c>
      <c r="B25" s="15" t="s">
        <v>94</v>
      </c>
      <c r="C25" s="20"/>
      <c r="D25" s="20">
        <v>10000</v>
      </c>
      <c r="E25" s="93"/>
      <c r="F25" s="20"/>
      <c r="G25" s="20"/>
      <c r="H25" s="20"/>
      <c r="I25" s="20"/>
      <c r="J25" s="20"/>
      <c r="K25" s="20"/>
      <c r="L25" s="20">
        <v>10000</v>
      </c>
      <c r="M25" s="21">
        <v>10000</v>
      </c>
      <c r="P25" s="5"/>
    </row>
    <row r="26" spans="1:16" ht="18" customHeight="1">
      <c r="A26" s="19">
        <v>3239</v>
      </c>
      <c r="B26" s="15" t="s">
        <v>30</v>
      </c>
      <c r="C26" s="20"/>
      <c r="D26" s="20">
        <v>7000</v>
      </c>
      <c r="E26" s="93"/>
      <c r="F26" s="20"/>
      <c r="G26" s="20"/>
      <c r="H26" s="20"/>
      <c r="I26" s="20"/>
      <c r="J26" s="20"/>
      <c r="K26" s="20"/>
      <c r="L26" s="20">
        <v>7000</v>
      </c>
      <c r="M26" s="21">
        <v>7000</v>
      </c>
      <c r="P26" s="5"/>
    </row>
    <row r="27" spans="1:16" ht="18" customHeight="1">
      <c r="A27" s="19">
        <v>3292</v>
      </c>
      <c r="B27" s="15" t="s">
        <v>95</v>
      </c>
      <c r="C27" s="20"/>
      <c r="D27" s="20">
        <v>3000</v>
      </c>
      <c r="E27" s="93"/>
      <c r="F27" s="20"/>
      <c r="G27" s="20"/>
      <c r="H27" s="20"/>
      <c r="I27" s="20"/>
      <c r="J27" s="20"/>
      <c r="K27" s="20"/>
      <c r="L27" s="20">
        <v>3000</v>
      </c>
      <c r="M27" s="21">
        <v>3000</v>
      </c>
      <c r="P27" s="5"/>
    </row>
    <row r="28" spans="1:16" ht="18" customHeight="1">
      <c r="A28" s="19">
        <v>3293</v>
      </c>
      <c r="B28" s="15" t="s">
        <v>99</v>
      </c>
      <c r="C28" s="20"/>
      <c r="D28" s="20"/>
      <c r="E28" s="93">
        <v>3000</v>
      </c>
      <c r="F28" s="20"/>
      <c r="G28" s="20"/>
      <c r="H28" s="20"/>
      <c r="I28" s="20"/>
      <c r="J28" s="20"/>
      <c r="K28" s="20"/>
      <c r="L28" s="20">
        <v>3000</v>
      </c>
      <c r="M28" s="21">
        <v>3000</v>
      </c>
      <c r="P28" s="5"/>
    </row>
    <row r="29" spans="1:16" ht="26.25" customHeight="1">
      <c r="A29" s="19">
        <v>324</v>
      </c>
      <c r="B29" s="15" t="s">
        <v>68</v>
      </c>
      <c r="C29" s="20"/>
      <c r="D29" s="20"/>
      <c r="E29" s="93"/>
      <c r="F29" s="20"/>
      <c r="G29" s="20"/>
      <c r="H29" s="20"/>
      <c r="I29" s="20"/>
      <c r="J29" s="20"/>
      <c r="K29" s="20"/>
      <c r="L29" s="20"/>
      <c r="M29" s="21"/>
      <c r="P29" s="5"/>
    </row>
    <row r="30" spans="1:16" ht="15">
      <c r="A30" s="19">
        <v>3299</v>
      </c>
      <c r="B30" s="15" t="s">
        <v>31</v>
      </c>
      <c r="C30" s="20"/>
      <c r="D30" s="20">
        <v>1000</v>
      </c>
      <c r="E30" s="93"/>
      <c r="F30" s="20"/>
      <c r="G30" s="20"/>
      <c r="H30" s="20"/>
      <c r="I30" s="20"/>
      <c r="J30" s="20"/>
      <c r="K30" s="20"/>
      <c r="L30" s="20">
        <v>1000</v>
      </c>
      <c r="M30" s="21">
        <v>1000</v>
      </c>
      <c r="P30" s="5"/>
    </row>
    <row r="31" spans="1:17" s="5" customFormat="1" ht="15">
      <c r="A31" s="22">
        <v>34</v>
      </c>
      <c r="B31" s="23" t="s">
        <v>32</v>
      </c>
      <c r="C31" s="27">
        <f>SUM(D31:K31)</f>
        <v>4000</v>
      </c>
      <c r="D31" s="27">
        <f>SUM(D32)</f>
        <v>4000</v>
      </c>
      <c r="E31" s="27"/>
      <c r="F31" s="27"/>
      <c r="G31" s="27"/>
      <c r="H31" s="27"/>
      <c r="I31" s="27"/>
      <c r="J31" s="27"/>
      <c r="K31" s="27"/>
      <c r="L31" s="27">
        <f>SUM(L32)</f>
        <v>4000</v>
      </c>
      <c r="M31" s="48">
        <f>SUM(M32)</f>
        <v>4000</v>
      </c>
      <c r="P31" s="5">
        <f>SUM(D31:J31)</f>
        <v>4000</v>
      </c>
      <c r="Q31" s="1"/>
    </row>
    <row r="32" spans="1:17" ht="15">
      <c r="A32" s="19">
        <v>3431</v>
      </c>
      <c r="B32" s="15" t="s">
        <v>96</v>
      </c>
      <c r="C32" s="20"/>
      <c r="D32" s="20">
        <v>4000</v>
      </c>
      <c r="E32" s="93"/>
      <c r="F32" s="20"/>
      <c r="G32" s="20"/>
      <c r="H32" s="20"/>
      <c r="I32" s="20"/>
      <c r="J32" s="20"/>
      <c r="K32" s="20"/>
      <c r="L32" s="20">
        <v>4000</v>
      </c>
      <c r="M32" s="21">
        <v>4000</v>
      </c>
      <c r="P32" s="5"/>
      <c r="Q32" s="5"/>
    </row>
    <row r="33" spans="1:16" ht="15">
      <c r="A33" s="25">
        <v>41</v>
      </c>
      <c r="B33" s="26" t="s">
        <v>33</v>
      </c>
      <c r="C33" s="27">
        <f>SUM(D33:K33)</f>
        <v>0</v>
      </c>
      <c r="D33" s="27">
        <f>SUM(D34)</f>
        <v>0</v>
      </c>
      <c r="E33" s="27">
        <f aca="true" t="shared" si="1" ref="E33:K33">SUM(E34)</f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7">
        <f t="shared" si="1"/>
        <v>0</v>
      </c>
      <c r="J33" s="27">
        <f t="shared" si="1"/>
        <v>0</v>
      </c>
      <c r="K33" s="27">
        <f t="shared" si="1"/>
        <v>0</v>
      </c>
      <c r="L33" s="27">
        <f>SUM(L34)</f>
        <v>0</v>
      </c>
      <c r="M33" s="48"/>
      <c r="P33" s="103">
        <f>SUM(D33:J33)</f>
        <v>0</v>
      </c>
    </row>
    <row r="34" spans="1:16" ht="15">
      <c r="A34" s="28">
        <v>412</v>
      </c>
      <c r="B34" s="29" t="s">
        <v>34</v>
      </c>
      <c r="C34" s="20">
        <f>SUM(D34:K34)</f>
        <v>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P34" s="5"/>
    </row>
    <row r="35" spans="1:16" ht="30">
      <c r="A35" s="32">
        <v>42</v>
      </c>
      <c r="B35" s="33" t="s">
        <v>38</v>
      </c>
      <c r="C35" s="27">
        <f>SUM(D35:K35)</f>
        <v>0</v>
      </c>
      <c r="D35" s="27">
        <f>SUM(D36)</f>
        <v>0</v>
      </c>
      <c r="E35" s="27">
        <f aca="true" t="shared" si="2" ref="E35:K35">SUM(E36)</f>
        <v>0</v>
      </c>
      <c r="F35" s="27">
        <f t="shared" si="2"/>
        <v>0</v>
      </c>
      <c r="G35" s="27">
        <f t="shared" si="2"/>
        <v>0</v>
      </c>
      <c r="H35" s="27">
        <f t="shared" si="2"/>
        <v>0</v>
      </c>
      <c r="I35" s="27">
        <f t="shared" si="2"/>
        <v>0</v>
      </c>
      <c r="J35" s="27">
        <f t="shared" si="2"/>
        <v>0</v>
      </c>
      <c r="K35" s="27">
        <f t="shared" si="2"/>
        <v>0</v>
      </c>
      <c r="L35" s="34">
        <f>SUM(L36)</f>
        <v>0</v>
      </c>
      <c r="M35" s="92"/>
      <c r="P35" s="103">
        <f>SUM(D35:J35)</f>
        <v>0</v>
      </c>
    </row>
    <row r="36" spans="1:16" ht="15">
      <c r="A36" s="94">
        <v>422</v>
      </c>
      <c r="B36" s="95" t="s">
        <v>36</v>
      </c>
      <c r="C36" s="102">
        <f>SUM(D36:K36)</f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1"/>
      <c r="P36" s="5"/>
    </row>
    <row r="37" spans="1:17" s="39" customFormat="1" ht="15">
      <c r="A37" s="217" t="s">
        <v>16</v>
      </c>
      <c r="B37" s="218"/>
      <c r="C37" s="38">
        <f aca="true" t="shared" si="3" ref="C37:M37">SUM(C6,C12,C31,C33,C35)</f>
        <v>1650386</v>
      </c>
      <c r="D37" s="38">
        <f t="shared" si="3"/>
        <v>1625386</v>
      </c>
      <c r="E37" s="38">
        <f t="shared" si="3"/>
        <v>25000</v>
      </c>
      <c r="F37" s="38">
        <f t="shared" si="3"/>
        <v>0</v>
      </c>
      <c r="G37" s="38">
        <f t="shared" si="3"/>
        <v>0</v>
      </c>
      <c r="H37" s="38">
        <f t="shared" si="3"/>
        <v>0</v>
      </c>
      <c r="I37" s="38">
        <f t="shared" si="3"/>
        <v>0</v>
      </c>
      <c r="J37" s="38">
        <f t="shared" si="3"/>
        <v>0</v>
      </c>
      <c r="K37" s="38">
        <f t="shared" si="3"/>
        <v>0</v>
      </c>
      <c r="L37" s="38">
        <f t="shared" si="3"/>
        <v>1653065</v>
      </c>
      <c r="M37" s="38">
        <f t="shared" si="3"/>
        <v>1659778</v>
      </c>
      <c r="P37" s="5"/>
      <c r="Q37" s="1"/>
    </row>
    <row r="38" spans="1:17" s="44" customFormat="1" ht="26.25" customHeight="1">
      <c r="A38" s="40"/>
      <c r="B38" s="40"/>
      <c r="C38" s="41"/>
      <c r="D38" s="42"/>
      <c r="E38" s="43"/>
      <c r="F38" s="43"/>
      <c r="G38" s="43"/>
      <c r="H38" s="43"/>
      <c r="I38" s="43"/>
      <c r="J38" s="43"/>
      <c r="K38" s="43"/>
      <c r="L38" s="43"/>
      <c r="M38" s="43"/>
      <c r="Q38" s="39"/>
    </row>
    <row r="39" spans="1:17" s="6" customFormat="1" ht="21" customHeight="1" hidden="1">
      <c r="A39" s="208" t="s">
        <v>12</v>
      </c>
      <c r="B39" s="208"/>
      <c r="C39" s="208"/>
      <c r="D39" s="7" t="s">
        <v>66</v>
      </c>
      <c r="Q39" s="44"/>
    </row>
    <row r="40" spans="1:17" s="9" customFormat="1" ht="32.25" customHeight="1" hidden="1">
      <c r="A40" s="213" t="s">
        <v>37</v>
      </c>
      <c r="B40" s="215" t="s">
        <v>13</v>
      </c>
      <c r="C40" s="211" t="s">
        <v>46</v>
      </c>
      <c r="D40" s="205" t="s">
        <v>4</v>
      </c>
      <c r="E40" s="205" t="s">
        <v>5</v>
      </c>
      <c r="F40" s="205" t="s">
        <v>6</v>
      </c>
      <c r="G40" s="205" t="s">
        <v>7</v>
      </c>
      <c r="H40" s="205" t="s">
        <v>10</v>
      </c>
      <c r="I40" s="205" t="s">
        <v>9</v>
      </c>
      <c r="J40" s="205" t="s">
        <v>8</v>
      </c>
      <c r="K40" s="205">
        <v>922</v>
      </c>
      <c r="L40" s="209" t="s">
        <v>47</v>
      </c>
      <c r="M40" s="209" t="s">
        <v>48</v>
      </c>
      <c r="N40" s="8" t="s">
        <v>14</v>
      </c>
      <c r="O40" s="8" t="s">
        <v>15</v>
      </c>
      <c r="Q40" s="6"/>
    </row>
    <row r="41" spans="1:15" s="9" customFormat="1" ht="60.75" customHeight="1" hidden="1">
      <c r="A41" s="214"/>
      <c r="B41" s="216"/>
      <c r="C41" s="212"/>
      <c r="D41" s="206"/>
      <c r="E41" s="206"/>
      <c r="F41" s="206"/>
      <c r="G41" s="206"/>
      <c r="H41" s="206"/>
      <c r="I41" s="206"/>
      <c r="J41" s="206"/>
      <c r="K41" s="206"/>
      <c r="L41" s="210"/>
      <c r="M41" s="210"/>
      <c r="N41" s="10"/>
      <c r="O41" s="10"/>
    </row>
    <row r="42" spans="1:17" ht="14.25" customHeight="1" hidden="1">
      <c r="A42" s="45">
        <v>32</v>
      </c>
      <c r="B42" s="12" t="s">
        <v>19</v>
      </c>
      <c r="C42" s="13">
        <f aca="true" t="shared" si="4" ref="C42:C47">SUM(D42:K42)</f>
        <v>0</v>
      </c>
      <c r="D42" s="46">
        <f>SUM(D43,D46)</f>
        <v>0</v>
      </c>
      <c r="E42" s="46">
        <f aca="true" t="shared" si="5" ref="E42:J42">SUM(E43,E46)</f>
        <v>0</v>
      </c>
      <c r="F42" s="46">
        <f t="shared" si="5"/>
        <v>0</v>
      </c>
      <c r="G42" s="46">
        <f t="shared" si="5"/>
        <v>0</v>
      </c>
      <c r="H42" s="46">
        <f t="shared" si="5"/>
        <v>0</v>
      </c>
      <c r="I42" s="46">
        <f t="shared" si="5"/>
        <v>0</v>
      </c>
      <c r="J42" s="46">
        <f t="shared" si="5"/>
        <v>0</v>
      </c>
      <c r="K42" s="46">
        <f>SUM(K43,K46)</f>
        <v>0</v>
      </c>
      <c r="L42" s="46">
        <f>SUM(C42*1.1)</f>
        <v>0</v>
      </c>
      <c r="M42" s="47">
        <f>SUM(L42*1.099)</f>
        <v>0</v>
      </c>
      <c r="N42" s="1">
        <v>0</v>
      </c>
      <c r="O42" s="1">
        <v>0</v>
      </c>
      <c r="Q42" s="9"/>
    </row>
    <row r="43" spans="1:15" ht="14.25" customHeight="1" hidden="1">
      <c r="A43" s="22">
        <v>321</v>
      </c>
      <c r="B43" s="23" t="s">
        <v>20</v>
      </c>
      <c r="C43" s="16">
        <f t="shared" si="4"/>
        <v>0</v>
      </c>
      <c r="D43" s="27">
        <f>SUM(D44:D45)</f>
        <v>0</v>
      </c>
      <c r="E43" s="27">
        <f aca="true" t="shared" si="6" ref="E43:M43">SUM(E44:E45)</f>
        <v>0</v>
      </c>
      <c r="F43" s="27">
        <f t="shared" si="6"/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>SUM(K44:K45)</f>
        <v>0</v>
      </c>
      <c r="L43" s="27">
        <f t="shared" si="6"/>
        <v>0</v>
      </c>
      <c r="M43" s="48">
        <f t="shared" si="6"/>
        <v>0</v>
      </c>
      <c r="N43" s="1">
        <v>0</v>
      </c>
      <c r="O43" s="1">
        <v>0</v>
      </c>
    </row>
    <row r="44" spans="1:15" ht="27.75" customHeight="1" hidden="1">
      <c r="A44" s="49">
        <v>3212</v>
      </c>
      <c r="B44" s="50" t="s">
        <v>21</v>
      </c>
      <c r="C44" s="51">
        <f t="shared" si="4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52"/>
      <c r="N44" s="1">
        <v>0</v>
      </c>
      <c r="O44" s="1">
        <v>0</v>
      </c>
    </row>
    <row r="45" spans="1:15" ht="14.25" customHeight="1" hidden="1">
      <c r="A45" s="49">
        <v>3213</v>
      </c>
      <c r="B45" s="50" t="s">
        <v>22</v>
      </c>
      <c r="C45" s="51">
        <f t="shared" si="4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52"/>
      <c r="N45" s="1">
        <v>0</v>
      </c>
      <c r="O45" s="1">
        <v>0</v>
      </c>
    </row>
    <row r="46" spans="1:15" ht="14.25" customHeight="1" hidden="1">
      <c r="A46" s="22">
        <v>322</v>
      </c>
      <c r="B46" s="23" t="s">
        <v>23</v>
      </c>
      <c r="C46" s="16">
        <f t="shared" si="4"/>
        <v>0</v>
      </c>
      <c r="D46" s="27">
        <f>SUM(D47)</f>
        <v>0</v>
      </c>
      <c r="E46" s="27">
        <f aca="true" t="shared" si="7" ref="E46:M46">SUM(E47)</f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7">
        <f t="shared" si="7"/>
        <v>0</v>
      </c>
      <c r="J46" s="27">
        <f t="shared" si="7"/>
        <v>0</v>
      </c>
      <c r="K46" s="27">
        <f t="shared" si="7"/>
        <v>0</v>
      </c>
      <c r="L46" s="27">
        <f t="shared" si="7"/>
        <v>0</v>
      </c>
      <c r="M46" s="48">
        <f t="shared" si="7"/>
        <v>0</v>
      </c>
      <c r="N46" s="1">
        <v>0</v>
      </c>
      <c r="O46" s="1">
        <v>0</v>
      </c>
    </row>
    <row r="47" spans="1:15" ht="14.25" customHeight="1" hidden="1">
      <c r="A47" s="53">
        <v>3225</v>
      </c>
      <c r="B47" s="54" t="s">
        <v>26</v>
      </c>
      <c r="C47" s="55">
        <f t="shared" si="4"/>
        <v>0</v>
      </c>
      <c r="D47" s="56"/>
      <c r="E47" s="57"/>
      <c r="F47" s="56"/>
      <c r="G47" s="57"/>
      <c r="H47" s="57"/>
      <c r="I47" s="57"/>
      <c r="J47" s="57"/>
      <c r="K47" s="57"/>
      <c r="L47" s="56"/>
      <c r="M47" s="58"/>
      <c r="N47" s="1">
        <v>0</v>
      </c>
      <c r="O47" s="1">
        <v>0</v>
      </c>
    </row>
    <row r="48" spans="1:17" s="39" customFormat="1" ht="15" hidden="1">
      <c r="A48" s="217" t="s">
        <v>16</v>
      </c>
      <c r="B48" s="218"/>
      <c r="C48" s="59">
        <f>SUM(C42)</f>
        <v>0</v>
      </c>
      <c r="D48" s="59">
        <f>SUM(D42)</f>
        <v>0</v>
      </c>
      <c r="E48" s="59">
        <f aca="true" t="shared" si="8" ref="E48:M48">SUM(E42)</f>
        <v>0</v>
      </c>
      <c r="F48" s="59">
        <f t="shared" si="8"/>
        <v>0</v>
      </c>
      <c r="G48" s="59">
        <f t="shared" si="8"/>
        <v>0</v>
      </c>
      <c r="H48" s="59">
        <f t="shared" si="8"/>
        <v>0</v>
      </c>
      <c r="I48" s="59">
        <f t="shared" si="8"/>
        <v>0</v>
      </c>
      <c r="J48" s="59">
        <f t="shared" si="8"/>
        <v>0</v>
      </c>
      <c r="K48" s="59">
        <f>SUM(K42)</f>
        <v>0</v>
      </c>
      <c r="L48" s="59">
        <f t="shared" si="8"/>
        <v>0</v>
      </c>
      <c r="M48" s="59">
        <f t="shared" si="8"/>
        <v>0</v>
      </c>
      <c r="Q48" s="1"/>
    </row>
    <row r="49" spans="1:13" s="39" customFormat="1" ht="15" hidden="1">
      <c r="A49" s="6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39" customFormat="1" ht="15" hidden="1">
      <c r="A50" s="219" t="s">
        <v>12</v>
      </c>
      <c r="B50" s="219"/>
      <c r="C50" s="219"/>
      <c r="D50" s="7" t="s">
        <v>43</v>
      </c>
      <c r="E50" s="6"/>
      <c r="F50" s="6"/>
      <c r="G50" s="41"/>
      <c r="H50" s="41"/>
      <c r="I50" s="41"/>
      <c r="J50" s="41"/>
      <c r="K50" s="41"/>
      <c r="L50" s="41"/>
      <c r="M50" s="41"/>
    </row>
    <row r="51" spans="1:17" s="9" customFormat="1" ht="32.25" customHeight="1" hidden="1">
      <c r="A51" s="213" t="s">
        <v>37</v>
      </c>
      <c r="B51" s="215" t="s">
        <v>13</v>
      </c>
      <c r="C51" s="211" t="s">
        <v>46</v>
      </c>
      <c r="D51" s="205" t="s">
        <v>4</v>
      </c>
      <c r="E51" s="205" t="s">
        <v>5</v>
      </c>
      <c r="F51" s="205" t="s">
        <v>6</v>
      </c>
      <c r="G51" s="205" t="s">
        <v>7</v>
      </c>
      <c r="H51" s="205" t="s">
        <v>10</v>
      </c>
      <c r="I51" s="205" t="s">
        <v>9</v>
      </c>
      <c r="J51" s="205" t="s">
        <v>8</v>
      </c>
      <c r="K51" s="205">
        <v>922</v>
      </c>
      <c r="L51" s="209" t="s">
        <v>47</v>
      </c>
      <c r="M51" s="209" t="s">
        <v>48</v>
      </c>
      <c r="N51" s="8" t="s">
        <v>14</v>
      </c>
      <c r="O51" s="8" t="s">
        <v>15</v>
      </c>
      <c r="Q51" s="39"/>
    </row>
    <row r="52" spans="1:15" s="9" customFormat="1" ht="65.25" customHeight="1" hidden="1">
      <c r="A52" s="214"/>
      <c r="B52" s="216"/>
      <c r="C52" s="212"/>
      <c r="D52" s="206"/>
      <c r="E52" s="206"/>
      <c r="F52" s="206"/>
      <c r="G52" s="206"/>
      <c r="H52" s="206"/>
      <c r="I52" s="206"/>
      <c r="J52" s="206"/>
      <c r="K52" s="206"/>
      <c r="L52" s="210"/>
      <c r="M52" s="210"/>
      <c r="N52" s="10"/>
      <c r="O52" s="10"/>
    </row>
    <row r="53" spans="1:17" ht="14.25" customHeight="1" hidden="1">
      <c r="A53" s="45">
        <v>32</v>
      </c>
      <c r="B53" s="12" t="s">
        <v>19</v>
      </c>
      <c r="C53" s="13">
        <f aca="true" t="shared" si="9" ref="C53:C58">SUM(D53:K53)</f>
        <v>0</v>
      </c>
      <c r="D53" s="46">
        <f aca="true" t="shared" si="10" ref="D53:I53">SUM(D54,D57)</f>
        <v>0</v>
      </c>
      <c r="E53" s="46">
        <f t="shared" si="10"/>
        <v>0</v>
      </c>
      <c r="F53" s="46">
        <f t="shared" si="10"/>
        <v>0</v>
      </c>
      <c r="G53" s="46">
        <f t="shared" si="10"/>
        <v>0</v>
      </c>
      <c r="H53" s="46">
        <f t="shared" si="10"/>
        <v>0</v>
      </c>
      <c r="I53" s="46">
        <f t="shared" si="10"/>
        <v>0</v>
      </c>
      <c r="J53" s="46">
        <f>SUM(J54,J57)</f>
        <v>0</v>
      </c>
      <c r="K53" s="46">
        <f>SUM(K54,K57)</f>
        <v>0</v>
      </c>
      <c r="L53" s="46">
        <f>SUM(C53*1.1)</f>
        <v>0</v>
      </c>
      <c r="M53" s="47">
        <f>SUM(L53*1.099)</f>
        <v>0</v>
      </c>
      <c r="N53" s="1">
        <v>0</v>
      </c>
      <c r="O53" s="1">
        <v>0</v>
      </c>
      <c r="Q53" s="9"/>
    </row>
    <row r="54" spans="1:15" ht="14.25" customHeight="1" hidden="1">
      <c r="A54" s="22">
        <v>321</v>
      </c>
      <c r="B54" s="23" t="s">
        <v>20</v>
      </c>
      <c r="C54" s="16">
        <f t="shared" si="9"/>
        <v>0</v>
      </c>
      <c r="D54" s="27">
        <f aca="true" t="shared" si="11" ref="D54:M54">SUM(D55:D56)</f>
        <v>0</v>
      </c>
      <c r="E54" s="27">
        <f t="shared" si="11"/>
        <v>0</v>
      </c>
      <c r="F54" s="27">
        <f t="shared" si="11"/>
        <v>0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>SUM(J55:J56)</f>
        <v>0</v>
      </c>
      <c r="K54" s="27">
        <f>SUM(K55:K56)</f>
        <v>0</v>
      </c>
      <c r="L54" s="27">
        <f t="shared" si="11"/>
        <v>0</v>
      </c>
      <c r="M54" s="48">
        <f t="shared" si="11"/>
        <v>0</v>
      </c>
      <c r="N54" s="1">
        <v>0</v>
      </c>
      <c r="O54" s="1">
        <v>0</v>
      </c>
    </row>
    <row r="55" spans="1:15" ht="27.75" customHeight="1" hidden="1">
      <c r="A55" s="49">
        <v>3212</v>
      </c>
      <c r="B55" s="50" t="s">
        <v>21</v>
      </c>
      <c r="C55" s="51">
        <f t="shared" si="9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52"/>
      <c r="N55" s="1">
        <v>0</v>
      </c>
      <c r="O55" s="1">
        <v>0</v>
      </c>
    </row>
    <row r="56" spans="1:15" ht="14.25" customHeight="1" hidden="1">
      <c r="A56" s="49">
        <v>3213</v>
      </c>
      <c r="B56" s="50" t="s">
        <v>22</v>
      </c>
      <c r="C56" s="51">
        <f t="shared" si="9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52"/>
      <c r="N56" s="1">
        <v>0</v>
      </c>
      <c r="O56" s="1">
        <v>0</v>
      </c>
    </row>
    <row r="57" spans="1:15" ht="14.25" customHeight="1" hidden="1">
      <c r="A57" s="22">
        <v>322</v>
      </c>
      <c r="B57" s="23" t="s">
        <v>23</v>
      </c>
      <c r="C57" s="16">
        <f t="shared" si="9"/>
        <v>0</v>
      </c>
      <c r="D57" s="27">
        <f aca="true" t="shared" si="12" ref="D57:M57">SUM(D58)</f>
        <v>0</v>
      </c>
      <c r="E57" s="27">
        <f t="shared" si="12"/>
        <v>0</v>
      </c>
      <c r="F57" s="27">
        <f t="shared" si="12"/>
        <v>0</v>
      </c>
      <c r="G57" s="27">
        <f t="shared" si="12"/>
        <v>0</v>
      </c>
      <c r="H57" s="27">
        <f t="shared" si="12"/>
        <v>0</v>
      </c>
      <c r="I57" s="27">
        <f t="shared" si="12"/>
        <v>0</v>
      </c>
      <c r="J57" s="27">
        <f>SUM(J58)</f>
        <v>0</v>
      </c>
      <c r="K57" s="27">
        <f>SUM(K58)</f>
        <v>0</v>
      </c>
      <c r="L57" s="27">
        <f t="shared" si="12"/>
        <v>0</v>
      </c>
      <c r="M57" s="48">
        <f t="shared" si="12"/>
        <v>0</v>
      </c>
      <c r="N57" s="1">
        <v>0</v>
      </c>
      <c r="O57" s="1">
        <v>0</v>
      </c>
    </row>
    <row r="58" spans="1:15" ht="14.25" customHeight="1" hidden="1">
      <c r="A58" s="53">
        <v>3225</v>
      </c>
      <c r="B58" s="54" t="s">
        <v>26</v>
      </c>
      <c r="C58" s="55">
        <f t="shared" si="9"/>
        <v>0</v>
      </c>
      <c r="D58" s="56"/>
      <c r="E58" s="57"/>
      <c r="F58" s="56"/>
      <c r="G58" s="57"/>
      <c r="H58" s="57"/>
      <c r="I58" s="57"/>
      <c r="J58" s="57"/>
      <c r="K58" s="57"/>
      <c r="L58" s="56"/>
      <c r="M58" s="58"/>
      <c r="N58" s="1">
        <v>0</v>
      </c>
      <c r="O58" s="1">
        <v>0</v>
      </c>
    </row>
    <row r="59" spans="1:17" s="39" customFormat="1" ht="15" hidden="1">
      <c r="A59" s="220" t="s">
        <v>16</v>
      </c>
      <c r="B59" s="220"/>
      <c r="C59" s="59">
        <f>SUM(C53)</f>
        <v>0</v>
      </c>
      <c r="D59" s="59">
        <f>SUM(D53)</f>
        <v>0</v>
      </c>
      <c r="E59" s="59">
        <f aca="true" t="shared" si="13" ref="E59:M59">SUM(E53)</f>
        <v>0</v>
      </c>
      <c r="F59" s="59">
        <f t="shared" si="13"/>
        <v>0</v>
      </c>
      <c r="G59" s="59">
        <f t="shared" si="13"/>
        <v>0</v>
      </c>
      <c r="H59" s="59">
        <f t="shared" si="13"/>
        <v>0</v>
      </c>
      <c r="I59" s="59">
        <f t="shared" si="13"/>
        <v>0</v>
      </c>
      <c r="J59" s="59">
        <f>SUM(J53)</f>
        <v>0</v>
      </c>
      <c r="K59" s="59">
        <f>SUM(K53)</f>
        <v>0</v>
      </c>
      <c r="L59" s="59">
        <f t="shared" si="13"/>
        <v>0</v>
      </c>
      <c r="M59" s="59">
        <f t="shared" si="13"/>
        <v>0</v>
      </c>
      <c r="Q59" s="1"/>
    </row>
    <row r="60" spans="1:13" s="39" customFormat="1" ht="15" hidden="1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7" s="6" customFormat="1" ht="21" customHeight="1" hidden="1">
      <c r="A61" s="208" t="s">
        <v>12</v>
      </c>
      <c r="B61" s="208"/>
      <c r="C61" s="208"/>
      <c r="D61" s="7" t="s">
        <v>42</v>
      </c>
      <c r="Q61" s="39"/>
    </row>
    <row r="62" spans="1:17" s="9" customFormat="1" ht="32.25" customHeight="1" hidden="1">
      <c r="A62" s="213" t="s">
        <v>37</v>
      </c>
      <c r="B62" s="215" t="s">
        <v>13</v>
      </c>
      <c r="C62" s="211" t="s">
        <v>46</v>
      </c>
      <c r="D62" s="205" t="s">
        <v>4</v>
      </c>
      <c r="E62" s="205" t="s">
        <v>5</v>
      </c>
      <c r="F62" s="205" t="s">
        <v>6</v>
      </c>
      <c r="G62" s="205" t="s">
        <v>7</v>
      </c>
      <c r="H62" s="205" t="s">
        <v>10</v>
      </c>
      <c r="I62" s="205" t="s">
        <v>9</v>
      </c>
      <c r="J62" s="205" t="s">
        <v>8</v>
      </c>
      <c r="K62" s="205">
        <v>922</v>
      </c>
      <c r="L62" s="209" t="s">
        <v>47</v>
      </c>
      <c r="M62" s="209" t="s">
        <v>48</v>
      </c>
      <c r="N62" s="8" t="s">
        <v>14</v>
      </c>
      <c r="O62" s="8" t="s">
        <v>15</v>
      </c>
      <c r="Q62" s="6"/>
    </row>
    <row r="63" spans="1:15" s="9" customFormat="1" ht="60" customHeight="1" hidden="1">
      <c r="A63" s="214"/>
      <c r="B63" s="216"/>
      <c r="C63" s="212"/>
      <c r="D63" s="206"/>
      <c r="E63" s="206"/>
      <c r="F63" s="206"/>
      <c r="G63" s="206"/>
      <c r="H63" s="206"/>
      <c r="I63" s="206"/>
      <c r="J63" s="206"/>
      <c r="K63" s="206"/>
      <c r="L63" s="210"/>
      <c r="M63" s="210"/>
      <c r="N63" s="10"/>
      <c r="O63" s="10"/>
    </row>
    <row r="64" spans="1:17" ht="14.25" customHeight="1" hidden="1">
      <c r="A64" s="45">
        <v>32</v>
      </c>
      <c r="B64" s="12" t="s">
        <v>19</v>
      </c>
      <c r="C64" s="13">
        <f aca="true" t="shared" si="14" ref="C64:C74">SUM(D64:K64)</f>
        <v>0</v>
      </c>
      <c r="D64" s="46">
        <f>SUM(D65,D67,D71)</f>
        <v>0</v>
      </c>
      <c r="E64" s="46">
        <f aca="true" t="shared" si="15" ref="E64:J64">SUM(E65,E67,E71)</f>
        <v>0</v>
      </c>
      <c r="F64" s="46">
        <f t="shared" si="15"/>
        <v>0</v>
      </c>
      <c r="G64" s="46">
        <f t="shared" si="15"/>
        <v>0</v>
      </c>
      <c r="H64" s="46">
        <f t="shared" si="15"/>
        <v>0</v>
      </c>
      <c r="I64" s="46">
        <f t="shared" si="15"/>
        <v>0</v>
      </c>
      <c r="J64" s="46">
        <f t="shared" si="15"/>
        <v>0</v>
      </c>
      <c r="K64" s="46">
        <f>SUM(K65,K67,K71)</f>
        <v>0</v>
      </c>
      <c r="L64" s="46">
        <f>SUM(C64*1.1)</f>
        <v>0</v>
      </c>
      <c r="M64" s="47">
        <f>SUM(L64*1.099)</f>
        <v>0</v>
      </c>
      <c r="N64" s="1">
        <v>0</v>
      </c>
      <c r="O64" s="1">
        <v>0</v>
      </c>
      <c r="Q64" s="9"/>
    </row>
    <row r="65" spans="1:15" ht="14.25" customHeight="1" hidden="1">
      <c r="A65" s="22">
        <v>321</v>
      </c>
      <c r="B65" s="23" t="s">
        <v>20</v>
      </c>
      <c r="C65" s="16">
        <f t="shared" si="14"/>
        <v>0</v>
      </c>
      <c r="D65" s="27">
        <f>SUM(D66)</f>
        <v>0</v>
      </c>
      <c r="E65" s="27">
        <f aca="true" t="shared" si="16" ref="E65:M65">SUM(E66)</f>
        <v>0</v>
      </c>
      <c r="F65" s="27">
        <f t="shared" si="16"/>
        <v>0</v>
      </c>
      <c r="G65" s="27">
        <f t="shared" si="16"/>
        <v>0</v>
      </c>
      <c r="H65" s="27">
        <f t="shared" si="16"/>
        <v>0</v>
      </c>
      <c r="I65" s="27">
        <f t="shared" si="16"/>
        <v>0</v>
      </c>
      <c r="J65" s="27">
        <f t="shared" si="16"/>
        <v>0</v>
      </c>
      <c r="K65" s="27">
        <f t="shared" si="16"/>
        <v>0</v>
      </c>
      <c r="L65" s="27">
        <f t="shared" si="16"/>
        <v>0</v>
      </c>
      <c r="M65" s="48">
        <f t="shared" si="16"/>
        <v>0</v>
      </c>
      <c r="N65" s="1">
        <v>0</v>
      </c>
      <c r="O65" s="1">
        <v>0</v>
      </c>
    </row>
    <row r="66" spans="1:15" ht="14.25" customHeight="1" hidden="1">
      <c r="A66" s="49">
        <v>3213</v>
      </c>
      <c r="B66" s="50" t="s">
        <v>22</v>
      </c>
      <c r="C66" s="51">
        <f t="shared" si="14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52"/>
      <c r="N66" s="1">
        <v>0</v>
      </c>
      <c r="O66" s="1">
        <v>0</v>
      </c>
    </row>
    <row r="67" spans="1:15" ht="14.25" customHeight="1" hidden="1">
      <c r="A67" s="22">
        <v>322</v>
      </c>
      <c r="B67" s="23" t="s">
        <v>23</v>
      </c>
      <c r="C67" s="16">
        <f t="shared" si="14"/>
        <v>0</v>
      </c>
      <c r="D67" s="27">
        <f>SUM(D68:D70)</f>
        <v>0</v>
      </c>
      <c r="E67" s="27">
        <f aca="true" t="shared" si="17" ref="E67:M67">SUM(E68:E70)</f>
        <v>0</v>
      </c>
      <c r="F67" s="27">
        <f t="shared" si="17"/>
        <v>0</v>
      </c>
      <c r="G67" s="27">
        <f t="shared" si="17"/>
        <v>0</v>
      </c>
      <c r="H67" s="27">
        <f t="shared" si="17"/>
        <v>0</v>
      </c>
      <c r="I67" s="27">
        <f t="shared" si="17"/>
        <v>0</v>
      </c>
      <c r="J67" s="27">
        <f t="shared" si="17"/>
        <v>0</v>
      </c>
      <c r="K67" s="27">
        <f>SUM(K68:K70)</f>
        <v>0</v>
      </c>
      <c r="L67" s="27">
        <f t="shared" si="17"/>
        <v>0</v>
      </c>
      <c r="M67" s="48">
        <f t="shared" si="17"/>
        <v>0</v>
      </c>
      <c r="N67" s="1">
        <v>0</v>
      </c>
      <c r="O67" s="1">
        <v>0</v>
      </c>
    </row>
    <row r="68" spans="1:15" ht="19.5" customHeight="1" hidden="1">
      <c r="A68" s="49">
        <v>3221</v>
      </c>
      <c r="B68" s="50" t="s">
        <v>24</v>
      </c>
      <c r="C68" s="51">
        <f t="shared" si="14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52"/>
      <c r="N68" s="1">
        <v>0</v>
      </c>
      <c r="O68" s="1">
        <v>0</v>
      </c>
    </row>
    <row r="69" spans="1:15" ht="14.25" customHeight="1" hidden="1">
      <c r="A69" s="49">
        <v>3222</v>
      </c>
      <c r="B69" s="50" t="s">
        <v>25</v>
      </c>
      <c r="C69" s="51">
        <f t="shared" si="14"/>
        <v>0</v>
      </c>
      <c r="D69" s="61"/>
      <c r="E69" s="61"/>
      <c r="F69" s="61"/>
      <c r="G69" s="61"/>
      <c r="H69" s="61"/>
      <c r="I69" s="61"/>
      <c r="J69" s="61"/>
      <c r="K69" s="61"/>
      <c r="L69" s="24"/>
      <c r="M69" s="52"/>
      <c r="N69" s="1">
        <v>0</v>
      </c>
      <c r="O69" s="1">
        <v>0</v>
      </c>
    </row>
    <row r="70" spans="1:15" ht="14.25" customHeight="1" hidden="1">
      <c r="A70" s="49">
        <v>3225</v>
      </c>
      <c r="B70" s="50" t="s">
        <v>26</v>
      </c>
      <c r="C70" s="51">
        <f t="shared" si="14"/>
        <v>0</v>
      </c>
      <c r="D70" s="24"/>
      <c r="E70" s="61"/>
      <c r="F70" s="24"/>
      <c r="G70" s="61"/>
      <c r="H70" s="61"/>
      <c r="I70" s="61"/>
      <c r="J70" s="61"/>
      <c r="K70" s="61"/>
      <c r="L70" s="24"/>
      <c r="M70" s="52"/>
      <c r="N70" s="1">
        <v>0</v>
      </c>
      <c r="O70" s="1">
        <v>0</v>
      </c>
    </row>
    <row r="71" spans="1:13" ht="18" customHeight="1" hidden="1">
      <c r="A71" s="22">
        <v>323</v>
      </c>
      <c r="B71" s="23" t="s">
        <v>27</v>
      </c>
      <c r="C71" s="16">
        <f t="shared" si="14"/>
        <v>0</v>
      </c>
      <c r="D71" s="27">
        <f>SUM(D72:D74)</f>
        <v>0</v>
      </c>
      <c r="E71" s="27">
        <f aca="true" t="shared" si="18" ref="E71:M71">SUM(E72:E74)</f>
        <v>0</v>
      </c>
      <c r="F71" s="27">
        <f t="shared" si="18"/>
        <v>0</v>
      </c>
      <c r="G71" s="27">
        <f t="shared" si="18"/>
        <v>0</v>
      </c>
      <c r="H71" s="27">
        <f t="shared" si="18"/>
        <v>0</v>
      </c>
      <c r="I71" s="27">
        <f t="shared" si="18"/>
        <v>0</v>
      </c>
      <c r="J71" s="27">
        <f t="shared" si="18"/>
        <v>0</v>
      </c>
      <c r="K71" s="27">
        <f>SUM(K72:K74)</f>
        <v>0</v>
      </c>
      <c r="L71" s="27">
        <f t="shared" si="18"/>
        <v>0</v>
      </c>
      <c r="M71" s="48">
        <f t="shared" si="18"/>
        <v>0</v>
      </c>
    </row>
    <row r="72" spans="1:13" ht="15" hidden="1">
      <c r="A72" s="49">
        <v>3236</v>
      </c>
      <c r="B72" s="50" t="s">
        <v>39</v>
      </c>
      <c r="C72" s="51">
        <f t="shared" si="14"/>
        <v>0</v>
      </c>
      <c r="D72" s="61"/>
      <c r="E72" s="61"/>
      <c r="F72" s="61"/>
      <c r="G72" s="61"/>
      <c r="H72" s="61"/>
      <c r="I72" s="61"/>
      <c r="J72" s="61"/>
      <c r="K72" s="61"/>
      <c r="L72" s="24"/>
      <c r="M72" s="52"/>
    </row>
    <row r="73" spans="1:13" ht="15" hidden="1">
      <c r="A73" s="49">
        <v>3237</v>
      </c>
      <c r="B73" s="50" t="s">
        <v>29</v>
      </c>
      <c r="C73" s="51">
        <f t="shared" si="14"/>
        <v>0</v>
      </c>
      <c r="D73" s="61"/>
      <c r="E73" s="61"/>
      <c r="F73" s="61"/>
      <c r="G73" s="61"/>
      <c r="H73" s="61"/>
      <c r="I73" s="61"/>
      <c r="J73" s="61"/>
      <c r="K73" s="61"/>
      <c r="L73" s="24"/>
      <c r="M73" s="52"/>
    </row>
    <row r="74" spans="1:13" ht="15" hidden="1">
      <c r="A74" s="53">
        <v>3239</v>
      </c>
      <c r="B74" s="54" t="s">
        <v>30</v>
      </c>
      <c r="C74" s="55">
        <f t="shared" si="14"/>
        <v>0</v>
      </c>
      <c r="D74" s="56"/>
      <c r="E74" s="57"/>
      <c r="F74" s="56"/>
      <c r="G74" s="57"/>
      <c r="H74" s="57"/>
      <c r="I74" s="57"/>
      <c r="J74" s="57"/>
      <c r="K74" s="57"/>
      <c r="L74" s="56"/>
      <c r="M74" s="58"/>
    </row>
    <row r="75" spans="1:17" s="39" customFormat="1" ht="15" hidden="1">
      <c r="A75" s="220" t="s">
        <v>16</v>
      </c>
      <c r="B75" s="220"/>
      <c r="C75" s="59">
        <f>SUM(C64)</f>
        <v>0</v>
      </c>
      <c r="D75" s="38">
        <f>SUM(D64)</f>
        <v>0</v>
      </c>
      <c r="E75" s="38">
        <f aca="true" t="shared" si="19" ref="E75:M75">SUM(E64)</f>
        <v>0</v>
      </c>
      <c r="F75" s="38">
        <f t="shared" si="19"/>
        <v>0</v>
      </c>
      <c r="G75" s="38">
        <f t="shared" si="19"/>
        <v>0</v>
      </c>
      <c r="H75" s="38">
        <f t="shared" si="19"/>
        <v>0</v>
      </c>
      <c r="I75" s="38">
        <f t="shared" si="19"/>
        <v>0</v>
      </c>
      <c r="J75" s="38">
        <f t="shared" si="19"/>
        <v>0</v>
      </c>
      <c r="K75" s="38">
        <f>SUM(K64)</f>
        <v>0</v>
      </c>
      <c r="L75" s="38">
        <f t="shared" si="19"/>
        <v>0</v>
      </c>
      <c r="M75" s="38">
        <f t="shared" si="19"/>
        <v>0</v>
      </c>
      <c r="Q75" s="1"/>
    </row>
    <row r="76" spans="1:13" s="39" customFormat="1" ht="15" hidden="1">
      <c r="A76" s="40"/>
      <c r="B76" s="40"/>
      <c r="C76" s="41"/>
      <c r="D76" s="42"/>
      <c r="E76" s="43"/>
      <c r="F76" s="43"/>
      <c r="G76" s="43"/>
      <c r="H76" s="43"/>
      <c r="I76" s="43"/>
      <c r="J76" s="43"/>
      <c r="K76" s="43"/>
      <c r="L76" s="43"/>
      <c r="M76" s="43"/>
    </row>
    <row r="77" spans="1:17" s="6" customFormat="1" ht="21" customHeight="1" hidden="1">
      <c r="A77" s="208" t="s">
        <v>12</v>
      </c>
      <c r="B77" s="208"/>
      <c r="C77" s="208"/>
      <c r="D77" s="7" t="s">
        <v>41</v>
      </c>
      <c r="Q77" s="39"/>
    </row>
    <row r="78" spans="1:17" ht="32.25" customHeight="1" hidden="1">
      <c r="A78" s="213" t="s">
        <v>37</v>
      </c>
      <c r="B78" s="215" t="s">
        <v>13</v>
      </c>
      <c r="C78" s="211" t="s">
        <v>46</v>
      </c>
      <c r="D78" s="205" t="s">
        <v>4</v>
      </c>
      <c r="E78" s="205" t="s">
        <v>5</v>
      </c>
      <c r="F78" s="205" t="s">
        <v>6</v>
      </c>
      <c r="G78" s="205" t="s">
        <v>7</v>
      </c>
      <c r="H78" s="205" t="s">
        <v>10</v>
      </c>
      <c r="I78" s="205" t="s">
        <v>9</v>
      </c>
      <c r="J78" s="205" t="s">
        <v>8</v>
      </c>
      <c r="K78" s="205">
        <v>922</v>
      </c>
      <c r="L78" s="209" t="s">
        <v>47</v>
      </c>
      <c r="M78" s="209" t="s">
        <v>48</v>
      </c>
      <c r="Q78" s="6"/>
    </row>
    <row r="79" spans="1:13" ht="54.75" customHeight="1" hidden="1">
      <c r="A79" s="221"/>
      <c r="B79" s="222"/>
      <c r="C79" s="223"/>
      <c r="D79" s="224"/>
      <c r="E79" s="224"/>
      <c r="F79" s="224"/>
      <c r="G79" s="206"/>
      <c r="H79" s="224"/>
      <c r="I79" s="224"/>
      <c r="J79" s="224"/>
      <c r="K79" s="206"/>
      <c r="L79" s="225"/>
      <c r="M79" s="225"/>
    </row>
    <row r="80" spans="1:15" ht="15.75" customHeight="1" hidden="1">
      <c r="A80" s="45">
        <v>32</v>
      </c>
      <c r="B80" s="12" t="s">
        <v>19</v>
      </c>
      <c r="C80" s="13">
        <f aca="true" t="shared" si="20" ref="C80:C87">SUM(D80:K80)</f>
        <v>0</v>
      </c>
      <c r="D80" s="46">
        <f>SUM(D81,D84)</f>
        <v>0</v>
      </c>
      <c r="E80" s="46">
        <f aca="true" t="shared" si="21" ref="E80:J80">SUM(E81,E84)</f>
        <v>0</v>
      </c>
      <c r="F80" s="46">
        <f t="shared" si="21"/>
        <v>0</v>
      </c>
      <c r="G80" s="46">
        <f t="shared" si="21"/>
        <v>0</v>
      </c>
      <c r="H80" s="46">
        <f t="shared" si="21"/>
        <v>0</v>
      </c>
      <c r="I80" s="46">
        <f t="shared" si="21"/>
        <v>0</v>
      </c>
      <c r="J80" s="46">
        <f t="shared" si="21"/>
        <v>0</v>
      </c>
      <c r="K80" s="46">
        <f>SUM(K81,K84)</f>
        <v>0</v>
      </c>
      <c r="L80" s="46">
        <f>SUM(C80*1.1)</f>
        <v>0</v>
      </c>
      <c r="M80" s="47">
        <f>SUM(L80*1.099)</f>
        <v>0</v>
      </c>
      <c r="N80" s="1">
        <v>0</v>
      </c>
      <c r="O80" s="1">
        <v>0</v>
      </c>
    </row>
    <row r="81" spans="1:15" ht="14.25" customHeight="1" hidden="1">
      <c r="A81" s="22">
        <v>322</v>
      </c>
      <c r="B81" s="23" t="s">
        <v>23</v>
      </c>
      <c r="C81" s="16">
        <f t="shared" si="20"/>
        <v>0</v>
      </c>
      <c r="D81" s="27">
        <f>SUM(D82:D83)</f>
        <v>0</v>
      </c>
      <c r="E81" s="27">
        <f aca="true" t="shared" si="22" ref="E81:M81">SUM(E82:E83)</f>
        <v>0</v>
      </c>
      <c r="F81" s="27">
        <f t="shared" si="22"/>
        <v>0</v>
      </c>
      <c r="G81" s="27">
        <f t="shared" si="22"/>
        <v>0</v>
      </c>
      <c r="H81" s="27">
        <f t="shared" si="22"/>
        <v>0</v>
      </c>
      <c r="I81" s="27">
        <f t="shared" si="22"/>
        <v>0</v>
      </c>
      <c r="J81" s="27">
        <f t="shared" si="22"/>
        <v>0</v>
      </c>
      <c r="K81" s="27">
        <f>SUM(K82:K83)</f>
        <v>0</v>
      </c>
      <c r="L81" s="27">
        <f t="shared" si="22"/>
        <v>0</v>
      </c>
      <c r="M81" s="48">
        <f t="shared" si="22"/>
        <v>0</v>
      </c>
      <c r="N81" s="1">
        <v>0</v>
      </c>
      <c r="O81" s="1">
        <v>0</v>
      </c>
    </row>
    <row r="82" spans="1:15" ht="19.5" customHeight="1" hidden="1">
      <c r="A82" s="49">
        <v>3221</v>
      </c>
      <c r="B82" s="50" t="s">
        <v>24</v>
      </c>
      <c r="C82" s="51">
        <f t="shared" si="20"/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52"/>
      <c r="N82" s="1">
        <v>0</v>
      </c>
      <c r="O82" s="1">
        <v>0</v>
      </c>
    </row>
    <row r="83" spans="1:15" ht="14.25" customHeight="1" hidden="1">
      <c r="A83" s="49">
        <v>3225</v>
      </c>
      <c r="B83" s="50" t="s">
        <v>26</v>
      </c>
      <c r="C83" s="51">
        <f t="shared" si="20"/>
        <v>0</v>
      </c>
      <c r="D83" s="24"/>
      <c r="E83" s="61"/>
      <c r="F83" s="24"/>
      <c r="G83" s="61"/>
      <c r="H83" s="61"/>
      <c r="I83" s="61"/>
      <c r="J83" s="61"/>
      <c r="K83" s="61"/>
      <c r="L83" s="24"/>
      <c r="M83" s="52"/>
      <c r="N83" s="1">
        <v>0</v>
      </c>
      <c r="O83" s="1">
        <v>0</v>
      </c>
    </row>
    <row r="84" spans="1:13" ht="18" customHeight="1" hidden="1">
      <c r="A84" s="22">
        <v>323</v>
      </c>
      <c r="B84" s="23" t="s">
        <v>27</v>
      </c>
      <c r="C84" s="16">
        <f t="shared" si="20"/>
        <v>0</v>
      </c>
      <c r="D84" s="27">
        <f>SUM(D85:D87)</f>
        <v>0</v>
      </c>
      <c r="E84" s="27">
        <f aca="true" t="shared" si="23" ref="E84:M84">SUM(E85:E87)</f>
        <v>0</v>
      </c>
      <c r="F84" s="27">
        <f t="shared" si="23"/>
        <v>0</v>
      </c>
      <c r="G84" s="27">
        <f t="shared" si="23"/>
        <v>0</v>
      </c>
      <c r="H84" s="27">
        <f t="shared" si="23"/>
        <v>0</v>
      </c>
      <c r="I84" s="27">
        <f t="shared" si="23"/>
        <v>0</v>
      </c>
      <c r="J84" s="27">
        <f t="shared" si="23"/>
        <v>0</v>
      </c>
      <c r="K84" s="27">
        <f>SUM(K85:K87)</f>
        <v>0</v>
      </c>
      <c r="L84" s="27">
        <f t="shared" si="23"/>
        <v>0</v>
      </c>
      <c r="M84" s="48">
        <f t="shared" si="23"/>
        <v>0</v>
      </c>
    </row>
    <row r="85" spans="1:13" ht="15" hidden="1">
      <c r="A85" s="49">
        <v>3235</v>
      </c>
      <c r="B85" s="50" t="s">
        <v>28</v>
      </c>
      <c r="C85" s="51">
        <f t="shared" si="20"/>
        <v>0</v>
      </c>
      <c r="D85" s="61"/>
      <c r="E85" s="61"/>
      <c r="F85" s="61"/>
      <c r="G85" s="61"/>
      <c r="H85" s="61"/>
      <c r="I85" s="61"/>
      <c r="J85" s="61"/>
      <c r="K85" s="61"/>
      <c r="L85" s="24"/>
      <c r="M85" s="52"/>
    </row>
    <row r="86" spans="1:13" ht="15" hidden="1">
      <c r="A86" s="49">
        <v>3237</v>
      </c>
      <c r="B86" s="50" t="s">
        <v>29</v>
      </c>
      <c r="C86" s="51">
        <f t="shared" si="20"/>
        <v>0</v>
      </c>
      <c r="D86" s="61"/>
      <c r="E86" s="61"/>
      <c r="F86" s="61"/>
      <c r="G86" s="61"/>
      <c r="H86" s="61"/>
      <c r="I86" s="61"/>
      <c r="J86" s="61"/>
      <c r="K86" s="61"/>
      <c r="L86" s="24"/>
      <c r="M86" s="52"/>
    </row>
    <row r="87" spans="1:13" ht="15" hidden="1">
      <c r="A87" s="53">
        <v>3239</v>
      </c>
      <c r="B87" s="54" t="s">
        <v>30</v>
      </c>
      <c r="C87" s="55">
        <f t="shared" si="20"/>
        <v>0</v>
      </c>
      <c r="D87" s="56"/>
      <c r="E87" s="57"/>
      <c r="F87" s="56"/>
      <c r="G87" s="57"/>
      <c r="H87" s="57"/>
      <c r="I87" s="57"/>
      <c r="J87" s="57"/>
      <c r="K87" s="57"/>
      <c r="L87" s="56"/>
      <c r="M87" s="58"/>
    </row>
    <row r="88" spans="1:17" s="62" customFormat="1" ht="19.5" customHeight="1" hidden="1">
      <c r="A88" s="226" t="s">
        <v>16</v>
      </c>
      <c r="B88" s="226"/>
      <c r="C88" s="59">
        <f>SUM(C80)</f>
        <v>0</v>
      </c>
      <c r="D88" s="59">
        <f>SUM(D80)</f>
        <v>0</v>
      </c>
      <c r="E88" s="59">
        <f aca="true" t="shared" si="24" ref="E88:M88">SUM(E80)</f>
        <v>0</v>
      </c>
      <c r="F88" s="59">
        <f t="shared" si="24"/>
        <v>0</v>
      </c>
      <c r="G88" s="59">
        <f t="shared" si="24"/>
        <v>0</v>
      </c>
      <c r="H88" s="59">
        <f t="shared" si="24"/>
        <v>0</v>
      </c>
      <c r="I88" s="59">
        <f t="shared" si="24"/>
        <v>0</v>
      </c>
      <c r="J88" s="59">
        <f t="shared" si="24"/>
        <v>0</v>
      </c>
      <c r="K88" s="59">
        <f>SUM(K80)</f>
        <v>0</v>
      </c>
      <c r="L88" s="59">
        <f t="shared" si="24"/>
        <v>0</v>
      </c>
      <c r="M88" s="59">
        <f t="shared" si="24"/>
        <v>0</v>
      </c>
      <c r="N88" s="59" t="e">
        <f>SUM(#REF!,#REF!,#REF!,#REF!)</f>
        <v>#REF!</v>
      </c>
      <c r="O88" s="59" t="e">
        <f>SUM(#REF!,#REF!,#REF!,#REF!)</f>
        <v>#REF!</v>
      </c>
      <c r="Q88" s="1"/>
    </row>
    <row r="89" spans="1:17" ht="15" hidden="1">
      <c r="A89" s="63"/>
      <c r="B89" s="64"/>
      <c r="C89" s="41"/>
      <c r="D89" s="65"/>
      <c r="E89" s="43"/>
      <c r="F89" s="43"/>
      <c r="G89" s="43"/>
      <c r="H89" s="43"/>
      <c r="I89" s="43"/>
      <c r="J89" s="43"/>
      <c r="K89" s="43"/>
      <c r="L89" s="43"/>
      <c r="M89" s="43"/>
      <c r="N89" s="44"/>
      <c r="O89" s="44"/>
      <c r="Q89" s="62"/>
    </row>
    <row r="90" spans="1:17" s="6" customFormat="1" ht="21" customHeight="1" hidden="1">
      <c r="A90" s="208" t="s">
        <v>12</v>
      </c>
      <c r="B90" s="208"/>
      <c r="C90" s="208"/>
      <c r="D90" s="7" t="s">
        <v>40</v>
      </c>
      <c r="Q90" s="1"/>
    </row>
    <row r="91" spans="1:17" ht="32.25" customHeight="1" hidden="1">
      <c r="A91" s="227" t="s">
        <v>37</v>
      </c>
      <c r="B91" s="228" t="s">
        <v>13</v>
      </c>
      <c r="C91" s="211" t="s">
        <v>46</v>
      </c>
      <c r="D91" s="205" t="s">
        <v>4</v>
      </c>
      <c r="E91" s="205" t="s">
        <v>5</v>
      </c>
      <c r="F91" s="205" t="s">
        <v>6</v>
      </c>
      <c r="G91" s="205" t="s">
        <v>7</v>
      </c>
      <c r="H91" s="205" t="s">
        <v>10</v>
      </c>
      <c r="I91" s="205" t="s">
        <v>9</v>
      </c>
      <c r="J91" s="205" t="s">
        <v>8</v>
      </c>
      <c r="K91" s="205">
        <v>922</v>
      </c>
      <c r="L91" s="209" t="s">
        <v>47</v>
      </c>
      <c r="M91" s="209" t="s">
        <v>48</v>
      </c>
      <c r="Q91" s="6"/>
    </row>
    <row r="92" spans="1:13" ht="57.75" customHeight="1" hidden="1">
      <c r="A92" s="227"/>
      <c r="B92" s="228"/>
      <c r="C92" s="212"/>
      <c r="D92" s="206"/>
      <c r="E92" s="206"/>
      <c r="F92" s="206"/>
      <c r="G92" s="206"/>
      <c r="H92" s="206"/>
      <c r="I92" s="206"/>
      <c r="J92" s="206"/>
      <c r="K92" s="206"/>
      <c r="L92" s="210"/>
      <c r="M92" s="210"/>
    </row>
    <row r="93" spans="1:15" ht="15.75" customHeight="1" hidden="1">
      <c r="A93" s="22">
        <v>32</v>
      </c>
      <c r="B93" s="23" t="s">
        <v>19</v>
      </c>
      <c r="C93" s="16">
        <f aca="true" t="shared" si="25" ref="C93:C101">SUM(D93:K93)</f>
        <v>0</v>
      </c>
      <c r="D93" s="27">
        <f>SUM(D94,D96,D99)</f>
        <v>0</v>
      </c>
      <c r="E93" s="27">
        <f aca="true" t="shared" si="26" ref="E93:J93">SUM(E94,E96,E99)</f>
        <v>0</v>
      </c>
      <c r="F93" s="27">
        <f t="shared" si="26"/>
        <v>0</v>
      </c>
      <c r="G93" s="27">
        <f t="shared" si="26"/>
        <v>0</v>
      </c>
      <c r="H93" s="27">
        <f t="shared" si="26"/>
        <v>0</v>
      </c>
      <c r="I93" s="27">
        <f t="shared" si="26"/>
        <v>0</v>
      </c>
      <c r="J93" s="27">
        <f t="shared" si="26"/>
        <v>0</v>
      </c>
      <c r="K93" s="27">
        <f>SUM(K94,K96,K99)</f>
        <v>0</v>
      </c>
      <c r="L93" s="27">
        <f>SUM(C93*1.1)</f>
        <v>0</v>
      </c>
      <c r="M93" s="48">
        <f>SUM(L93*1.099)</f>
        <v>0</v>
      </c>
      <c r="N93" s="1">
        <v>0</v>
      </c>
      <c r="O93" s="1">
        <v>0</v>
      </c>
    </row>
    <row r="94" spans="1:15" ht="12.75" customHeight="1" hidden="1">
      <c r="A94" s="22">
        <v>321</v>
      </c>
      <c r="B94" s="23" t="s">
        <v>20</v>
      </c>
      <c r="C94" s="16">
        <f t="shared" si="25"/>
        <v>0</v>
      </c>
      <c r="D94" s="27">
        <f>SUM(D95)</f>
        <v>0</v>
      </c>
      <c r="E94" s="27">
        <f aca="true" t="shared" si="27" ref="E94:M94">SUM(E95)</f>
        <v>0</v>
      </c>
      <c r="F94" s="27">
        <f t="shared" si="27"/>
        <v>0</v>
      </c>
      <c r="G94" s="27">
        <f t="shared" si="27"/>
        <v>0</v>
      </c>
      <c r="H94" s="27">
        <f t="shared" si="27"/>
        <v>0</v>
      </c>
      <c r="I94" s="27">
        <f t="shared" si="27"/>
        <v>0</v>
      </c>
      <c r="J94" s="27">
        <f t="shared" si="27"/>
        <v>0</v>
      </c>
      <c r="K94" s="27">
        <f t="shared" si="27"/>
        <v>0</v>
      </c>
      <c r="L94" s="27">
        <f t="shared" si="27"/>
        <v>0</v>
      </c>
      <c r="M94" s="48">
        <f t="shared" si="27"/>
        <v>0</v>
      </c>
      <c r="N94" s="1">
        <v>0</v>
      </c>
      <c r="O94" s="1">
        <v>0</v>
      </c>
    </row>
    <row r="95" spans="1:15" ht="14.25" customHeight="1" hidden="1">
      <c r="A95" s="49">
        <v>3213</v>
      </c>
      <c r="B95" s="50" t="s">
        <v>22</v>
      </c>
      <c r="C95" s="51">
        <f t="shared" si="25"/>
        <v>0</v>
      </c>
      <c r="D95" s="24"/>
      <c r="E95" s="24"/>
      <c r="F95" s="24"/>
      <c r="G95" s="24"/>
      <c r="H95" s="24"/>
      <c r="I95" s="24"/>
      <c r="J95" s="24"/>
      <c r="K95" s="24"/>
      <c r="L95" s="24"/>
      <c r="M95" s="52"/>
      <c r="N95" s="1">
        <v>0</v>
      </c>
      <c r="O95" s="1">
        <v>0</v>
      </c>
    </row>
    <row r="96" spans="1:15" ht="14.25" customHeight="1" hidden="1">
      <c r="A96" s="22">
        <v>322</v>
      </c>
      <c r="B96" s="23" t="s">
        <v>23</v>
      </c>
      <c r="C96" s="16">
        <f t="shared" si="25"/>
        <v>0</v>
      </c>
      <c r="D96" s="27">
        <f>SUM(D97:D98)</f>
        <v>0</v>
      </c>
      <c r="E96" s="27">
        <f aca="true" t="shared" si="28" ref="E96:M96">SUM(E97:E98)</f>
        <v>0</v>
      </c>
      <c r="F96" s="27">
        <f t="shared" si="28"/>
        <v>0</v>
      </c>
      <c r="G96" s="27">
        <f t="shared" si="28"/>
        <v>0</v>
      </c>
      <c r="H96" s="27">
        <f t="shared" si="28"/>
        <v>0</v>
      </c>
      <c r="I96" s="27">
        <f t="shared" si="28"/>
        <v>0</v>
      </c>
      <c r="J96" s="27">
        <f t="shared" si="28"/>
        <v>0</v>
      </c>
      <c r="K96" s="27">
        <f>SUM(K97:K98)</f>
        <v>0</v>
      </c>
      <c r="L96" s="27">
        <f t="shared" si="28"/>
        <v>0</v>
      </c>
      <c r="M96" s="48">
        <f t="shared" si="28"/>
        <v>0</v>
      </c>
      <c r="N96" s="1">
        <v>0</v>
      </c>
      <c r="O96" s="1">
        <v>0</v>
      </c>
    </row>
    <row r="97" spans="1:15" ht="19.5" customHeight="1" hidden="1">
      <c r="A97" s="49">
        <v>3221</v>
      </c>
      <c r="B97" s="50" t="s">
        <v>24</v>
      </c>
      <c r="C97" s="51">
        <f t="shared" si="25"/>
        <v>0</v>
      </c>
      <c r="D97" s="24"/>
      <c r="E97" s="24"/>
      <c r="F97" s="24"/>
      <c r="G97" s="24"/>
      <c r="H97" s="24"/>
      <c r="I97" s="24"/>
      <c r="J97" s="24"/>
      <c r="K97" s="24"/>
      <c r="L97" s="24"/>
      <c r="M97" s="52"/>
      <c r="N97" s="1">
        <v>0</v>
      </c>
      <c r="O97" s="1">
        <v>0</v>
      </c>
    </row>
    <row r="98" spans="1:15" ht="14.25" customHeight="1" hidden="1">
      <c r="A98" s="49">
        <v>3225</v>
      </c>
      <c r="B98" s="50" t="s">
        <v>26</v>
      </c>
      <c r="C98" s="51">
        <f t="shared" si="25"/>
        <v>0</v>
      </c>
      <c r="D98" s="24"/>
      <c r="E98" s="61"/>
      <c r="F98" s="24"/>
      <c r="G98" s="61"/>
      <c r="H98" s="61"/>
      <c r="I98" s="61"/>
      <c r="J98" s="61"/>
      <c r="K98" s="61"/>
      <c r="L98" s="24"/>
      <c r="M98" s="52"/>
      <c r="N98" s="1">
        <v>0</v>
      </c>
      <c r="O98" s="1">
        <v>0</v>
      </c>
    </row>
    <row r="99" spans="1:13" ht="18" customHeight="1" hidden="1">
      <c r="A99" s="22">
        <v>323</v>
      </c>
      <c r="B99" s="23" t="s">
        <v>27</v>
      </c>
      <c r="C99" s="16">
        <f t="shared" si="25"/>
        <v>0</v>
      </c>
      <c r="D99" s="27">
        <f>SUM(D100:D101)</f>
        <v>0</v>
      </c>
      <c r="E99" s="27">
        <f aca="true" t="shared" si="29" ref="E99:M99">SUM(E100:E101)</f>
        <v>0</v>
      </c>
      <c r="F99" s="27">
        <f t="shared" si="29"/>
        <v>0</v>
      </c>
      <c r="G99" s="27">
        <f t="shared" si="29"/>
        <v>0</v>
      </c>
      <c r="H99" s="27">
        <f t="shared" si="29"/>
        <v>0</v>
      </c>
      <c r="I99" s="27">
        <f t="shared" si="29"/>
        <v>0</v>
      </c>
      <c r="J99" s="27">
        <f t="shared" si="29"/>
        <v>0</v>
      </c>
      <c r="K99" s="27">
        <f>SUM(K100:K101)</f>
        <v>0</v>
      </c>
      <c r="L99" s="27">
        <f t="shared" si="29"/>
        <v>0</v>
      </c>
      <c r="M99" s="48">
        <f t="shared" si="29"/>
        <v>0</v>
      </c>
    </row>
    <row r="100" spans="1:13" ht="15" hidden="1">
      <c r="A100" s="49">
        <v>3237</v>
      </c>
      <c r="B100" s="50" t="s">
        <v>29</v>
      </c>
      <c r="C100" s="51">
        <f t="shared" si="25"/>
        <v>0</v>
      </c>
      <c r="D100" s="61"/>
      <c r="E100" s="61"/>
      <c r="F100" s="61"/>
      <c r="G100" s="61"/>
      <c r="H100" s="61"/>
      <c r="I100" s="61"/>
      <c r="J100" s="61"/>
      <c r="K100" s="61"/>
      <c r="L100" s="24"/>
      <c r="M100" s="52"/>
    </row>
    <row r="101" spans="1:13" ht="15" hidden="1">
      <c r="A101" s="49">
        <v>3239</v>
      </c>
      <c r="B101" s="50" t="s">
        <v>30</v>
      </c>
      <c r="C101" s="51">
        <f t="shared" si="25"/>
        <v>0</v>
      </c>
      <c r="D101" s="24"/>
      <c r="E101" s="61"/>
      <c r="F101" s="24"/>
      <c r="G101" s="61"/>
      <c r="H101" s="61"/>
      <c r="I101" s="61"/>
      <c r="J101" s="61"/>
      <c r="K101" s="61"/>
      <c r="L101" s="24"/>
      <c r="M101" s="52"/>
    </row>
    <row r="102" spans="1:17" s="66" customFormat="1" ht="19.5" customHeight="1" hidden="1">
      <c r="A102" s="226" t="s">
        <v>16</v>
      </c>
      <c r="B102" s="226"/>
      <c r="C102" s="38">
        <f>SUM(C93)</f>
        <v>0</v>
      </c>
      <c r="D102" s="38">
        <f>SUM(D93)</f>
        <v>0</v>
      </c>
      <c r="E102" s="38">
        <f aca="true" t="shared" si="30" ref="E102:M102">SUM(E93)</f>
        <v>0</v>
      </c>
      <c r="F102" s="38">
        <f t="shared" si="30"/>
        <v>0</v>
      </c>
      <c r="G102" s="38">
        <f t="shared" si="30"/>
        <v>0</v>
      </c>
      <c r="H102" s="38">
        <f t="shared" si="30"/>
        <v>0</v>
      </c>
      <c r="I102" s="38">
        <f t="shared" si="30"/>
        <v>0</v>
      </c>
      <c r="J102" s="38">
        <f t="shared" si="30"/>
        <v>0</v>
      </c>
      <c r="K102" s="38">
        <f>SUM(K93)</f>
        <v>0</v>
      </c>
      <c r="L102" s="38">
        <f t="shared" si="30"/>
        <v>0</v>
      </c>
      <c r="M102" s="38">
        <f t="shared" si="30"/>
        <v>0</v>
      </c>
      <c r="N102" s="38" t="e">
        <f>SUM(#REF!,#REF!,#REF!,N99)</f>
        <v>#REF!</v>
      </c>
      <c r="O102" s="38" t="e">
        <f>SUM(#REF!,#REF!,#REF!,O99)</f>
        <v>#REF!</v>
      </c>
      <c r="Q102" s="1"/>
    </row>
    <row r="103" ht="15" hidden="1">
      <c r="Q103" s="66"/>
    </row>
    <row r="104" spans="1:17" s="6" customFormat="1" ht="21" customHeight="1">
      <c r="A104" s="208" t="s">
        <v>12</v>
      </c>
      <c r="B104" s="208"/>
      <c r="C104" s="208"/>
      <c r="D104" s="7" t="s">
        <v>82</v>
      </c>
      <c r="F104" s="6" t="s">
        <v>123</v>
      </c>
      <c r="Q104" s="1"/>
    </row>
    <row r="105" spans="1:17" ht="32.25" customHeight="1">
      <c r="A105" s="213" t="s">
        <v>37</v>
      </c>
      <c r="B105" s="215" t="s">
        <v>13</v>
      </c>
      <c r="C105" s="211" t="s">
        <v>128</v>
      </c>
      <c r="D105" s="205" t="s">
        <v>144</v>
      </c>
      <c r="E105" s="205" t="s">
        <v>5</v>
      </c>
      <c r="F105" s="205" t="s">
        <v>6</v>
      </c>
      <c r="G105" s="205" t="s">
        <v>142</v>
      </c>
      <c r="H105" s="205" t="s">
        <v>145</v>
      </c>
      <c r="I105" s="205" t="s">
        <v>9</v>
      </c>
      <c r="J105" s="205" t="s">
        <v>8</v>
      </c>
      <c r="K105" s="205" t="s">
        <v>76</v>
      </c>
      <c r="L105" s="209" t="s">
        <v>119</v>
      </c>
      <c r="M105" s="209" t="s">
        <v>131</v>
      </c>
      <c r="Q105" s="6"/>
    </row>
    <row r="106" spans="1:13" ht="54.75" customHeight="1">
      <c r="A106" s="221"/>
      <c r="B106" s="222"/>
      <c r="C106" s="212"/>
      <c r="D106" s="206"/>
      <c r="E106" s="206"/>
      <c r="F106" s="206"/>
      <c r="G106" s="206"/>
      <c r="H106" s="206"/>
      <c r="I106" s="206"/>
      <c r="J106" s="206"/>
      <c r="K106" s="206"/>
      <c r="L106" s="210"/>
      <c r="M106" s="210"/>
    </row>
    <row r="107" spans="1:17" s="68" customFormat="1" ht="14.25" customHeight="1">
      <c r="A107" s="45">
        <v>32</v>
      </c>
      <c r="B107" s="12" t="s">
        <v>19</v>
      </c>
      <c r="C107" s="46">
        <f>SUM(D107:K107)</f>
        <v>56500</v>
      </c>
      <c r="D107" s="46">
        <f>SUM(D108:D112)</f>
        <v>44500</v>
      </c>
      <c r="E107" s="46">
        <f>SUM(E108:E112)</f>
        <v>6000</v>
      </c>
      <c r="F107" s="46">
        <f aca="true" t="shared" si="31" ref="F107:K107">SUM(F110)</f>
        <v>0</v>
      </c>
      <c r="G107" s="46">
        <f>SUM(G108:G112)</f>
        <v>6000</v>
      </c>
      <c r="H107" s="46">
        <f t="shared" si="31"/>
        <v>0</v>
      </c>
      <c r="I107" s="46">
        <f t="shared" si="31"/>
        <v>0</v>
      </c>
      <c r="J107" s="46">
        <f t="shared" si="31"/>
        <v>0</v>
      </c>
      <c r="K107" s="46">
        <f t="shared" si="31"/>
        <v>0</v>
      </c>
      <c r="L107" s="46">
        <f>SUM(L108:L112)</f>
        <v>80875</v>
      </c>
      <c r="M107" s="47">
        <f>SUM(M108:M112)</f>
        <v>80875</v>
      </c>
      <c r="N107" s="68">
        <v>0</v>
      </c>
      <c r="O107" s="68">
        <v>0</v>
      </c>
      <c r="P107" s="68">
        <f>SUM(D107:J107)</f>
        <v>56500</v>
      </c>
      <c r="Q107" s="1"/>
    </row>
    <row r="108" spans="1:17" s="68" customFormat="1" ht="14.25" customHeight="1">
      <c r="A108" s="154">
        <v>3221</v>
      </c>
      <c r="B108" s="155" t="s">
        <v>100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92"/>
      <c r="Q108" s="1"/>
    </row>
    <row r="109" spans="1:17" s="68" customFormat="1" ht="14.25" customHeight="1">
      <c r="A109" s="158">
        <v>3235</v>
      </c>
      <c r="B109" s="157" t="s">
        <v>28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92"/>
      <c r="Q109" s="1"/>
    </row>
    <row r="110" spans="1:17" ht="18" customHeight="1">
      <c r="A110" s="19">
        <v>3237</v>
      </c>
      <c r="B110" s="15" t="s">
        <v>101</v>
      </c>
      <c r="C110" s="20"/>
      <c r="D110" s="20"/>
      <c r="E110" s="20"/>
      <c r="F110" s="20"/>
      <c r="G110" s="20">
        <v>6000</v>
      </c>
      <c r="H110" s="20"/>
      <c r="I110" s="20"/>
      <c r="J110" s="20"/>
      <c r="K110" s="20"/>
      <c r="L110" s="20">
        <v>5000</v>
      </c>
      <c r="M110" s="21">
        <v>5000</v>
      </c>
      <c r="P110" s="68"/>
      <c r="Q110" s="68"/>
    </row>
    <row r="111" spans="1:17" ht="18" customHeight="1">
      <c r="A111" s="19">
        <v>3238</v>
      </c>
      <c r="B111" s="15" t="s">
        <v>94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1"/>
      <c r="P111" s="68"/>
      <c r="Q111" s="68"/>
    </row>
    <row r="112" spans="1:17" ht="18" customHeight="1">
      <c r="A112" s="19">
        <v>3239</v>
      </c>
      <c r="B112" s="15" t="s">
        <v>30</v>
      </c>
      <c r="C112" s="20"/>
      <c r="D112" s="20">
        <v>44500</v>
      </c>
      <c r="E112" s="20">
        <v>6000</v>
      </c>
      <c r="F112" s="20"/>
      <c r="G112" s="20"/>
      <c r="H112" s="20"/>
      <c r="I112" s="20"/>
      <c r="J112" s="20"/>
      <c r="K112" s="20"/>
      <c r="L112" s="20">
        <v>75875</v>
      </c>
      <c r="M112" s="21">
        <v>75875</v>
      </c>
      <c r="P112" s="68"/>
      <c r="Q112" s="68"/>
    </row>
    <row r="113" spans="1:16" ht="15">
      <c r="A113" s="25">
        <v>41</v>
      </c>
      <c r="B113" s="26" t="s">
        <v>33</v>
      </c>
      <c r="C113" s="27">
        <f>SUM(D113:K113)</f>
        <v>0</v>
      </c>
      <c r="D113" s="27"/>
      <c r="E113" s="27"/>
      <c r="F113" s="27"/>
      <c r="G113" s="27"/>
      <c r="H113" s="27"/>
      <c r="I113" s="27"/>
      <c r="J113" s="27"/>
      <c r="K113" s="27"/>
      <c r="L113" s="69"/>
      <c r="M113" s="70"/>
      <c r="P113" s="104">
        <f>SUM(D113:J113)</f>
        <v>0</v>
      </c>
    </row>
    <row r="114" spans="1:16" ht="15">
      <c r="A114" s="28">
        <v>412</v>
      </c>
      <c r="B114" s="29" t="s">
        <v>34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30"/>
      <c r="M114" s="31"/>
      <c r="P114" s="68"/>
    </row>
    <row r="115" spans="1:16" ht="15">
      <c r="A115" s="94">
        <v>414</v>
      </c>
      <c r="B115" s="95" t="s">
        <v>35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17"/>
      <c r="M115" s="18"/>
      <c r="P115" s="68"/>
    </row>
    <row r="116" spans="1:16" ht="15">
      <c r="A116" s="35">
        <v>4</v>
      </c>
      <c r="B116" s="36" t="s">
        <v>33</v>
      </c>
      <c r="C116" s="27">
        <f>SUM(D116:K116)</f>
        <v>159375</v>
      </c>
      <c r="D116" s="27">
        <f>SUM(D117:D125)</f>
        <v>16375</v>
      </c>
      <c r="E116" s="27">
        <f>SUM(E117:E125)</f>
        <v>143000</v>
      </c>
      <c r="F116" s="27"/>
      <c r="G116" s="27">
        <f>SUM(G117:G125)</f>
        <v>0</v>
      </c>
      <c r="H116" s="27">
        <f>SUM(H117:H125)</f>
        <v>0</v>
      </c>
      <c r="I116" s="27"/>
      <c r="J116" s="27"/>
      <c r="K116" s="27"/>
      <c r="L116" s="16">
        <f>SUM(L117:L125)</f>
        <v>20000</v>
      </c>
      <c r="M116" s="37">
        <f>SUM(M117:M125)</f>
        <v>10000</v>
      </c>
      <c r="P116" s="104">
        <f>SUM(D116:J116)</f>
        <v>159375</v>
      </c>
    </row>
    <row r="117" spans="1:16" ht="15">
      <c r="A117" s="174">
        <v>42211</v>
      </c>
      <c r="B117" s="175" t="s">
        <v>106</v>
      </c>
      <c r="C117" s="176"/>
      <c r="D117" s="176"/>
      <c r="E117" s="176">
        <v>6000</v>
      </c>
      <c r="F117" s="176"/>
      <c r="G117" s="176"/>
      <c r="H117" s="176"/>
      <c r="I117" s="176"/>
      <c r="J117" s="176"/>
      <c r="K117" s="176"/>
      <c r="L117" s="177">
        <v>10000</v>
      </c>
      <c r="M117" s="178"/>
      <c r="P117" s="68"/>
    </row>
    <row r="118" spans="1:16" ht="15">
      <c r="A118" s="179">
        <v>42232</v>
      </c>
      <c r="B118" s="180" t="s">
        <v>122</v>
      </c>
      <c r="C118" s="181"/>
      <c r="D118" s="181">
        <v>10750</v>
      </c>
      <c r="E118" s="181"/>
      <c r="F118" s="181"/>
      <c r="G118" s="181"/>
      <c r="H118" s="181"/>
      <c r="I118" s="181"/>
      <c r="J118" s="181"/>
      <c r="K118" s="181"/>
      <c r="L118" s="182"/>
      <c r="M118" s="183"/>
      <c r="P118" s="68"/>
    </row>
    <row r="119" spans="1:16" ht="15">
      <c r="A119" s="184">
        <v>42271</v>
      </c>
      <c r="B119" s="185" t="s">
        <v>138</v>
      </c>
      <c r="C119" s="186"/>
      <c r="D119" s="186"/>
      <c r="E119" s="186">
        <v>3500</v>
      </c>
      <c r="F119" s="186"/>
      <c r="G119" s="186"/>
      <c r="H119" s="186"/>
      <c r="I119" s="186"/>
      <c r="J119" s="186"/>
      <c r="K119" s="186"/>
      <c r="L119" s="187"/>
      <c r="M119" s="187"/>
      <c r="P119" s="68"/>
    </row>
    <row r="120" spans="1:16" ht="15">
      <c r="A120" s="184">
        <v>42272</v>
      </c>
      <c r="B120" s="185" t="s">
        <v>139</v>
      </c>
      <c r="C120" s="186"/>
      <c r="D120" s="186"/>
      <c r="E120" s="186">
        <v>3500</v>
      </c>
      <c r="F120" s="186"/>
      <c r="G120" s="186"/>
      <c r="H120" s="186"/>
      <c r="I120" s="186"/>
      <c r="J120" s="186"/>
      <c r="K120" s="186"/>
      <c r="L120" s="187"/>
      <c r="M120" s="187"/>
      <c r="P120" s="68"/>
    </row>
    <row r="121" spans="1:16" ht="15">
      <c r="A121" s="184">
        <v>42273</v>
      </c>
      <c r="B121" s="185" t="s">
        <v>146</v>
      </c>
      <c r="C121" s="186"/>
      <c r="D121" s="186"/>
      <c r="E121" s="186"/>
      <c r="F121" s="186"/>
      <c r="G121" s="186"/>
      <c r="H121" s="186"/>
      <c r="I121" s="186"/>
      <c r="J121" s="186"/>
      <c r="K121" s="186"/>
      <c r="L121" s="187"/>
      <c r="M121" s="187"/>
      <c r="P121" s="68"/>
    </row>
    <row r="122" spans="1:16" ht="15">
      <c r="A122" s="184">
        <v>42311</v>
      </c>
      <c r="B122" s="185" t="s">
        <v>140</v>
      </c>
      <c r="C122" s="186"/>
      <c r="D122" s="186"/>
      <c r="E122" s="186">
        <v>120000</v>
      </c>
      <c r="F122" s="186"/>
      <c r="G122" s="186"/>
      <c r="H122" s="186"/>
      <c r="I122" s="186"/>
      <c r="J122" s="186"/>
      <c r="K122" s="186"/>
      <c r="L122" s="187"/>
      <c r="M122" s="187"/>
      <c r="P122" s="68"/>
    </row>
    <row r="123" spans="1:16" ht="15">
      <c r="A123" s="184">
        <v>42411</v>
      </c>
      <c r="B123" s="185" t="s">
        <v>107</v>
      </c>
      <c r="C123" s="186"/>
      <c r="D123" s="186"/>
      <c r="E123" s="186">
        <v>5000</v>
      </c>
      <c r="F123" s="186"/>
      <c r="G123" s="186"/>
      <c r="H123" s="186"/>
      <c r="I123" s="186"/>
      <c r="J123" s="186"/>
      <c r="K123" s="186"/>
      <c r="L123" s="187">
        <v>5000</v>
      </c>
      <c r="M123" s="187">
        <v>5000</v>
      </c>
      <c r="P123" s="68"/>
    </row>
    <row r="124" spans="1:16" ht="15">
      <c r="A124" s="184">
        <v>42621</v>
      </c>
      <c r="B124" s="185" t="s">
        <v>141</v>
      </c>
      <c r="C124" s="186"/>
      <c r="D124" s="186">
        <v>5625</v>
      </c>
      <c r="E124" s="186"/>
      <c r="F124" s="186"/>
      <c r="G124" s="186"/>
      <c r="H124" s="186"/>
      <c r="I124" s="186"/>
      <c r="J124" s="186"/>
      <c r="K124" s="186"/>
      <c r="L124" s="187"/>
      <c r="M124" s="187"/>
      <c r="P124" s="68"/>
    </row>
    <row r="125" spans="1:16" ht="15">
      <c r="A125" s="184">
        <v>43125</v>
      </c>
      <c r="B125" s="185" t="s">
        <v>109</v>
      </c>
      <c r="C125" s="186"/>
      <c r="D125" s="186"/>
      <c r="E125" s="186">
        <v>5000</v>
      </c>
      <c r="F125" s="186"/>
      <c r="G125" s="186"/>
      <c r="H125" s="186"/>
      <c r="I125" s="186"/>
      <c r="J125" s="186"/>
      <c r="K125" s="186"/>
      <c r="L125" s="187">
        <v>5000</v>
      </c>
      <c r="M125" s="187">
        <v>5000</v>
      </c>
      <c r="P125" s="68"/>
    </row>
    <row r="126" spans="1:16" ht="19.5" customHeight="1">
      <c r="A126" s="226" t="s">
        <v>16</v>
      </c>
      <c r="B126" s="226"/>
      <c r="C126" s="59">
        <f aca="true" t="shared" si="32" ref="C126:M126">SUM(C107,C113,C116)</f>
        <v>215875</v>
      </c>
      <c r="D126" s="59">
        <f t="shared" si="32"/>
        <v>60875</v>
      </c>
      <c r="E126" s="59">
        <f t="shared" si="32"/>
        <v>149000</v>
      </c>
      <c r="F126" s="59">
        <f t="shared" si="32"/>
        <v>0</v>
      </c>
      <c r="G126" s="59">
        <f t="shared" si="32"/>
        <v>6000</v>
      </c>
      <c r="H126" s="59">
        <f t="shared" si="32"/>
        <v>0</v>
      </c>
      <c r="I126" s="59">
        <f t="shared" si="32"/>
        <v>0</v>
      </c>
      <c r="J126" s="59">
        <f t="shared" si="32"/>
        <v>0</v>
      </c>
      <c r="K126" s="59">
        <f t="shared" si="32"/>
        <v>0</v>
      </c>
      <c r="L126" s="38">
        <f t="shared" si="32"/>
        <v>100875</v>
      </c>
      <c r="M126" s="38">
        <f t="shared" si="32"/>
        <v>90875</v>
      </c>
      <c r="N126" s="71" t="e">
        <f>SUM(#REF!,#REF!,#REF!,N117)</f>
        <v>#REF!</v>
      </c>
      <c r="O126" s="71" t="e">
        <f>SUM(#REF!,#REF!,#REF!,O117)</f>
        <v>#REF!</v>
      </c>
      <c r="P126" s="68"/>
    </row>
    <row r="128" spans="1:17" s="6" customFormat="1" ht="21" customHeight="1">
      <c r="A128" s="208" t="s">
        <v>12</v>
      </c>
      <c r="B128" s="208"/>
      <c r="C128" s="208"/>
      <c r="D128" s="7" t="s">
        <v>83</v>
      </c>
      <c r="E128" s="156" t="s">
        <v>104</v>
      </c>
      <c r="Q128" s="1"/>
    </row>
    <row r="129" spans="1:17" ht="32.25" customHeight="1">
      <c r="A129" s="213" t="s">
        <v>37</v>
      </c>
      <c r="B129" s="215" t="s">
        <v>13</v>
      </c>
      <c r="C129" s="211" t="s">
        <v>128</v>
      </c>
      <c r="D129" s="205" t="s">
        <v>4</v>
      </c>
      <c r="E129" s="205" t="s">
        <v>5</v>
      </c>
      <c r="F129" s="205" t="s">
        <v>6</v>
      </c>
      <c r="G129" s="205" t="s">
        <v>7</v>
      </c>
      <c r="H129" s="205" t="s">
        <v>10</v>
      </c>
      <c r="I129" s="205" t="s">
        <v>9</v>
      </c>
      <c r="J129" s="205" t="s">
        <v>8</v>
      </c>
      <c r="K129" s="205" t="s">
        <v>76</v>
      </c>
      <c r="L129" s="209" t="s">
        <v>119</v>
      </c>
      <c r="M129" s="209" t="s">
        <v>131</v>
      </c>
      <c r="Q129" s="6"/>
    </row>
    <row r="130" spans="1:13" ht="56.25" customHeight="1">
      <c r="A130" s="221"/>
      <c r="B130" s="222"/>
      <c r="C130" s="212"/>
      <c r="D130" s="224"/>
      <c r="E130" s="224"/>
      <c r="F130" s="224"/>
      <c r="G130" s="206"/>
      <c r="H130" s="224"/>
      <c r="I130" s="224"/>
      <c r="J130" s="224"/>
      <c r="K130" s="206"/>
      <c r="L130" s="210"/>
      <c r="M130" s="210"/>
    </row>
    <row r="131" spans="1:16" ht="30">
      <c r="A131" s="72">
        <v>42</v>
      </c>
      <c r="B131" s="73" t="s">
        <v>38</v>
      </c>
      <c r="C131" s="46">
        <f>SUM(D131:K131)</f>
        <v>0</v>
      </c>
      <c r="D131" s="46">
        <f>SUM(D132)</f>
        <v>0</v>
      </c>
      <c r="E131" s="46">
        <f>SUM(E132:E136)</f>
        <v>0</v>
      </c>
      <c r="F131" s="46">
        <f aca="true" t="shared" si="33" ref="F131:K131">SUM(F132)</f>
        <v>0</v>
      </c>
      <c r="G131" s="46">
        <f t="shared" si="33"/>
        <v>0</v>
      </c>
      <c r="H131" s="46">
        <f t="shared" si="33"/>
        <v>0</v>
      </c>
      <c r="I131" s="46">
        <f t="shared" si="33"/>
        <v>0</v>
      </c>
      <c r="J131" s="46">
        <f t="shared" si="33"/>
        <v>0</v>
      </c>
      <c r="K131" s="46">
        <f t="shared" si="33"/>
        <v>0</v>
      </c>
      <c r="L131" s="13">
        <f>SUM(L132:L136)</f>
        <v>0</v>
      </c>
      <c r="M131" s="74">
        <f>SUM(M132:M136)</f>
        <v>0</v>
      </c>
      <c r="P131" s="105">
        <f>SUM(D131:J131)</f>
        <v>0</v>
      </c>
    </row>
    <row r="132" spans="1:13" ht="15">
      <c r="A132" s="94">
        <v>42211</v>
      </c>
      <c r="B132" s="95" t="s">
        <v>106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17"/>
      <c r="M132" s="18"/>
    </row>
    <row r="133" spans="1:13" ht="15">
      <c r="A133" s="159">
        <v>42219</v>
      </c>
      <c r="B133" s="160" t="s">
        <v>126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17"/>
      <c r="M133" s="17"/>
    </row>
    <row r="134" spans="1:13" ht="15">
      <c r="A134" s="159">
        <v>42271</v>
      </c>
      <c r="B134" s="160" t="s">
        <v>125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17"/>
      <c r="M134" s="17"/>
    </row>
    <row r="135" spans="1:13" ht="15">
      <c r="A135" s="159">
        <v>42311</v>
      </c>
      <c r="B135" s="160" t="s">
        <v>124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17"/>
      <c r="M135" s="17"/>
    </row>
    <row r="136" spans="1:13" ht="15">
      <c r="A136" s="159">
        <v>42411</v>
      </c>
      <c r="B136" s="160" t="s">
        <v>107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17"/>
      <c r="M136" s="17"/>
    </row>
    <row r="137" spans="1:13" ht="30">
      <c r="A137" s="161">
        <v>43</v>
      </c>
      <c r="B137" s="162" t="s">
        <v>108</v>
      </c>
      <c r="C137" s="27"/>
      <c r="D137" s="20"/>
      <c r="E137" s="27"/>
      <c r="F137" s="20"/>
      <c r="G137" s="20"/>
      <c r="H137" s="20"/>
      <c r="I137" s="20"/>
      <c r="J137" s="20"/>
      <c r="K137" s="20"/>
      <c r="L137" s="17"/>
      <c r="M137" s="17"/>
    </row>
    <row r="138" spans="1:13" ht="15">
      <c r="A138" s="159">
        <v>43125</v>
      </c>
      <c r="B138" s="160" t="s">
        <v>109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17"/>
      <c r="M138" s="17"/>
    </row>
    <row r="139" spans="1:13" ht="30">
      <c r="A139" s="161">
        <v>45</v>
      </c>
      <c r="B139" s="162" t="s">
        <v>110</v>
      </c>
      <c r="C139" s="27">
        <f>SUM(D139:K139)</f>
        <v>0</v>
      </c>
      <c r="D139" s="20"/>
      <c r="E139" s="27">
        <f>SUM(E140)</f>
        <v>0</v>
      </c>
      <c r="F139" s="20"/>
      <c r="G139" s="20"/>
      <c r="H139" s="20"/>
      <c r="I139" s="20"/>
      <c r="J139" s="20"/>
      <c r="K139" s="20"/>
      <c r="L139" s="17"/>
      <c r="M139" s="17"/>
    </row>
    <row r="140" spans="1:13" ht="30">
      <c r="A140" s="159">
        <v>45111</v>
      </c>
      <c r="B140" s="160" t="s">
        <v>111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17"/>
      <c r="M140" s="17"/>
    </row>
    <row r="141" spans="1:15" ht="19.5" customHeight="1">
      <c r="A141" s="226" t="s">
        <v>16</v>
      </c>
      <c r="B141" s="226"/>
      <c r="C141" s="167">
        <f>SUM(C131:C137:C139)</f>
        <v>0</v>
      </c>
      <c r="D141" s="167">
        <f aca="true" t="shared" si="34" ref="D141:K141">SUM(D131)</f>
        <v>0</v>
      </c>
      <c r="E141" s="167">
        <f>SUM(E131,E137)</f>
        <v>0</v>
      </c>
      <c r="F141" s="167">
        <f t="shared" si="34"/>
        <v>0</v>
      </c>
      <c r="G141" s="167">
        <f t="shared" si="34"/>
        <v>0</v>
      </c>
      <c r="H141" s="167">
        <f t="shared" si="34"/>
        <v>0</v>
      </c>
      <c r="I141" s="167">
        <f t="shared" si="34"/>
        <v>0</v>
      </c>
      <c r="J141" s="167">
        <f t="shared" si="34"/>
        <v>0</v>
      </c>
      <c r="K141" s="167">
        <f t="shared" si="34"/>
        <v>0</v>
      </c>
      <c r="L141" s="168">
        <f>SUM(L131)</f>
        <v>0</v>
      </c>
      <c r="M141" s="168">
        <f>SUM(M131)</f>
        <v>0</v>
      </c>
      <c r="N141" s="71" t="e">
        <f>SUM(#REF!,#REF!,#REF!,N132)</f>
        <v>#REF!</v>
      </c>
      <c r="O141" s="71" t="e">
        <f>SUM(#REF!,#REF!,#REF!,O132)</f>
        <v>#REF!</v>
      </c>
    </row>
    <row r="142" ht="15.75" thickBot="1"/>
    <row r="143" spans="1:15" ht="15.75" thickBot="1">
      <c r="A143" s="229" t="s">
        <v>147</v>
      </c>
      <c r="B143" s="230"/>
      <c r="C143" s="75">
        <f aca="true" t="shared" si="35" ref="C143:K143">SUM(C37,C126,C141)</f>
        <v>1866261</v>
      </c>
      <c r="D143" s="75">
        <f t="shared" si="35"/>
        <v>1686261</v>
      </c>
      <c r="E143" s="75">
        <f t="shared" si="35"/>
        <v>174000</v>
      </c>
      <c r="F143" s="75">
        <f t="shared" si="35"/>
        <v>0</v>
      </c>
      <c r="G143" s="75">
        <f t="shared" si="35"/>
        <v>6000</v>
      </c>
      <c r="H143" s="75">
        <f t="shared" si="35"/>
        <v>0</v>
      </c>
      <c r="I143" s="75">
        <f t="shared" si="35"/>
        <v>0</v>
      </c>
      <c r="J143" s="75">
        <f t="shared" si="35"/>
        <v>0</v>
      </c>
      <c r="K143" s="75">
        <f t="shared" si="35"/>
        <v>0</v>
      </c>
      <c r="L143" s="75">
        <f>SUM(L37,L48,L59,L75,L88,L102,L126,L141)</f>
        <v>1753940</v>
      </c>
      <c r="M143" s="75">
        <f>SUM(M37,M48,M59,M75,M88,M102,M126,M141)</f>
        <v>1750653</v>
      </c>
      <c r="N143" s="76" t="e">
        <f>SUM(N37,N48,#REF!,N75,N88,N102,N126)</f>
        <v>#REF!</v>
      </c>
      <c r="O143" s="71" t="e">
        <f>SUM(O37,O48,#REF!,O75,O88,O102,O126)</f>
        <v>#REF!</v>
      </c>
    </row>
    <row r="144" ht="15">
      <c r="C144" s="80"/>
    </row>
    <row r="145" spans="1:5" ht="28.5" hidden="1">
      <c r="A145" s="231"/>
      <c r="B145" s="231"/>
      <c r="C145" s="108" t="s">
        <v>73</v>
      </c>
      <c r="D145" s="109" t="s">
        <v>71</v>
      </c>
      <c r="E145" s="109" t="s">
        <v>72</v>
      </c>
    </row>
    <row r="146" spans="1:5" ht="15" hidden="1">
      <c r="A146" s="77"/>
      <c r="B146" s="78" t="s">
        <v>69</v>
      </c>
      <c r="C146" s="106">
        <f>SUM(P6,P12,P31,P107)</f>
        <v>1706886</v>
      </c>
      <c r="D146" s="62">
        <v>6000</v>
      </c>
      <c r="E146" s="62">
        <f>SUM(C146:D146)</f>
        <v>1712886</v>
      </c>
    </row>
    <row r="147" spans="1:5" ht="15" hidden="1">
      <c r="A147" s="79"/>
      <c r="B147" s="78" t="s">
        <v>70</v>
      </c>
      <c r="C147" s="106">
        <f>SUM(P33,P35,P113,P116,P131)</f>
        <v>159375</v>
      </c>
      <c r="D147" s="62">
        <v>90000</v>
      </c>
      <c r="E147" s="62">
        <f>SUM(C147:D147)</f>
        <v>249375</v>
      </c>
    </row>
    <row r="148" spans="3:5" ht="15" hidden="1">
      <c r="C148" s="107"/>
      <c r="D148" s="62"/>
      <c r="E148" s="62"/>
    </row>
    <row r="149" spans="3:5" ht="15" hidden="1">
      <c r="C149" s="106"/>
      <c r="D149" s="62"/>
      <c r="E149" s="62">
        <f>SUM(E146:E147)</f>
        <v>1962261</v>
      </c>
    </row>
    <row r="150" spans="2:3" ht="15">
      <c r="B150" s="170" t="s">
        <v>155</v>
      </c>
      <c r="C150" s="80"/>
    </row>
    <row r="151" spans="2:3" ht="15">
      <c r="B151" s="171" t="s">
        <v>156</v>
      </c>
      <c r="C151" s="80"/>
    </row>
    <row r="152" spans="2:10" ht="15">
      <c r="B152" s="172" t="s">
        <v>157</v>
      </c>
      <c r="C152" s="80"/>
      <c r="J152" s="1" t="s">
        <v>112</v>
      </c>
    </row>
    <row r="153" spans="3:10" ht="15">
      <c r="C153" s="80"/>
      <c r="J153" s="1" t="s">
        <v>154</v>
      </c>
    </row>
  </sheetData>
  <sheetProtection/>
  <mergeCells count="124">
    <mergeCell ref="A141:B141"/>
    <mergeCell ref="A143:B143"/>
    <mergeCell ref="A145:B145"/>
    <mergeCell ref="D4:D5"/>
    <mergeCell ref="K4:K5"/>
    <mergeCell ref="K40:K41"/>
    <mergeCell ref="K51:K52"/>
    <mergeCell ref="K62:K63"/>
    <mergeCell ref="K78:K79"/>
    <mergeCell ref="K91:K92"/>
    <mergeCell ref="M129:M130"/>
    <mergeCell ref="K105:K106"/>
    <mergeCell ref="K129:K130"/>
    <mergeCell ref="L105:L106"/>
    <mergeCell ref="M105:M106"/>
    <mergeCell ref="J105:J106"/>
    <mergeCell ref="C129:C130"/>
    <mergeCell ref="D129:D130"/>
    <mergeCell ref="H129:H130"/>
    <mergeCell ref="I129:I130"/>
    <mergeCell ref="J129:J130"/>
    <mergeCell ref="L129:L130"/>
    <mergeCell ref="F129:F130"/>
    <mergeCell ref="E129:E130"/>
    <mergeCell ref="E105:E106"/>
    <mergeCell ref="F105:F106"/>
    <mergeCell ref="H105:H106"/>
    <mergeCell ref="I105:I106"/>
    <mergeCell ref="G105:G106"/>
    <mergeCell ref="A104:C104"/>
    <mergeCell ref="A105:A106"/>
    <mergeCell ref="B105:B106"/>
    <mergeCell ref="C105:C106"/>
    <mergeCell ref="D105:D106"/>
    <mergeCell ref="A126:B126"/>
    <mergeCell ref="A128:C128"/>
    <mergeCell ref="A129:A130"/>
    <mergeCell ref="B129:B130"/>
    <mergeCell ref="G4:G5"/>
    <mergeCell ref="G40:G41"/>
    <mergeCell ref="G51:G52"/>
    <mergeCell ref="G62:G63"/>
    <mergeCell ref="G78:G79"/>
    <mergeCell ref="A102:B102"/>
    <mergeCell ref="F91:F92"/>
    <mergeCell ref="H91:H92"/>
    <mergeCell ref="I91:I92"/>
    <mergeCell ref="J91:J92"/>
    <mergeCell ref="L91:L92"/>
    <mergeCell ref="G91:G92"/>
    <mergeCell ref="M78:M79"/>
    <mergeCell ref="M91:M92"/>
    <mergeCell ref="A88:B88"/>
    <mergeCell ref="A90:C90"/>
    <mergeCell ref="A91:A92"/>
    <mergeCell ref="B91:B92"/>
    <mergeCell ref="C91:C92"/>
    <mergeCell ref="D91:D92"/>
    <mergeCell ref="D78:D79"/>
    <mergeCell ref="E91:E92"/>
    <mergeCell ref="I78:I79"/>
    <mergeCell ref="J78:J79"/>
    <mergeCell ref="I62:I63"/>
    <mergeCell ref="J62:J63"/>
    <mergeCell ref="L78:L79"/>
    <mergeCell ref="L62:L63"/>
    <mergeCell ref="M62:M63"/>
    <mergeCell ref="G129:G130"/>
    <mergeCell ref="A75:B75"/>
    <mergeCell ref="A77:C77"/>
    <mergeCell ref="A78:A79"/>
    <mergeCell ref="B78:B79"/>
    <mergeCell ref="C78:C79"/>
    <mergeCell ref="E78:E79"/>
    <mergeCell ref="F78:F79"/>
    <mergeCell ref="H78:H79"/>
    <mergeCell ref="H51:H52"/>
    <mergeCell ref="A59:B59"/>
    <mergeCell ref="A61:C61"/>
    <mergeCell ref="A62:A63"/>
    <mergeCell ref="B62:B63"/>
    <mergeCell ref="C62:C63"/>
    <mergeCell ref="D62:D63"/>
    <mergeCell ref="E62:E63"/>
    <mergeCell ref="F62:F63"/>
    <mergeCell ref="H62:H63"/>
    <mergeCell ref="M40:M41"/>
    <mergeCell ref="A48:B48"/>
    <mergeCell ref="A50:C50"/>
    <mergeCell ref="A51:A52"/>
    <mergeCell ref="B51:B52"/>
    <mergeCell ref="C51:C52"/>
    <mergeCell ref="L51:L52"/>
    <mergeCell ref="D51:D52"/>
    <mergeCell ref="E51:E52"/>
    <mergeCell ref="F51:F52"/>
    <mergeCell ref="J40:J41"/>
    <mergeCell ref="I51:I52"/>
    <mergeCell ref="J51:J52"/>
    <mergeCell ref="M51:M52"/>
    <mergeCell ref="M4:M5"/>
    <mergeCell ref="A37:B37"/>
    <mergeCell ref="A39:C39"/>
    <mergeCell ref="A40:A41"/>
    <mergeCell ref="B40:B41"/>
    <mergeCell ref="C40:C41"/>
    <mergeCell ref="L40:L41"/>
    <mergeCell ref="C4:C5"/>
    <mergeCell ref="L4:L5"/>
    <mergeCell ref="A4:A5"/>
    <mergeCell ref="B4:B5"/>
    <mergeCell ref="D40:D41"/>
    <mergeCell ref="E40:E41"/>
    <mergeCell ref="F40:F41"/>
    <mergeCell ref="H40:H41"/>
    <mergeCell ref="I40:I41"/>
    <mergeCell ref="A1:M1"/>
    <mergeCell ref="E4:E5"/>
    <mergeCell ref="F4:F5"/>
    <mergeCell ref="H4:H5"/>
    <mergeCell ref="I4:I5"/>
    <mergeCell ref="J4:J5"/>
    <mergeCell ref="A2:C2"/>
    <mergeCell ref="A3:C3"/>
  </mergeCells>
  <printOptions/>
  <pageMargins left="0.3" right="0.25" top="0.33" bottom="0.5118110236220472" header="0.7086614173228347" footer="0.5118110236220472"/>
  <pageSetup horizontalDpi="600" verticalDpi="600" orientation="landscape" paperSize="9" scale="63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34.7109375" style="110" customWidth="1"/>
    <col min="2" max="2" width="18.421875" style="110" customWidth="1"/>
    <col min="3" max="8" width="18.00390625" style="110" customWidth="1"/>
    <col min="9" max="9" width="8.140625" style="110" customWidth="1"/>
    <col min="10" max="16384" width="9.140625" style="110" customWidth="1"/>
  </cols>
  <sheetData>
    <row r="1" ht="12" customHeight="1">
      <c r="H1" s="111"/>
    </row>
    <row r="3" spans="1:8" s="112" customFormat="1" ht="21">
      <c r="A3" s="238" t="s">
        <v>132</v>
      </c>
      <c r="B3" s="238"/>
      <c r="C3" s="238"/>
      <c r="D3" s="238"/>
      <c r="E3" s="238"/>
      <c r="F3" s="238"/>
      <c r="G3" s="238"/>
      <c r="H3" s="238"/>
    </row>
    <row r="4" spans="1:9" s="112" customFormat="1" ht="15.75" customHeight="1">
      <c r="A4" s="239" t="s">
        <v>117</v>
      </c>
      <c r="B4" s="239"/>
      <c r="C4" s="240"/>
      <c r="D4" s="240"/>
      <c r="E4" s="240"/>
      <c r="F4" s="240"/>
      <c r="G4" s="240"/>
      <c r="H4" s="240"/>
      <c r="I4" s="142"/>
    </row>
    <row r="5" s="112" customFormat="1" ht="15.75" hidden="1"/>
    <row r="6" s="112" customFormat="1" ht="15.75">
      <c r="H6" s="113" t="s">
        <v>1</v>
      </c>
    </row>
    <row r="7" spans="1:8" s="112" customFormat="1" ht="15.75">
      <c r="A7" s="149" t="s">
        <v>3</v>
      </c>
      <c r="B7" s="244" t="s">
        <v>121</v>
      </c>
      <c r="C7" s="245"/>
      <c r="D7" s="245"/>
      <c r="E7" s="245"/>
      <c r="F7" s="245"/>
      <c r="G7" s="245"/>
      <c r="H7" s="245"/>
    </row>
    <row r="8" spans="1:8" s="112" customFormat="1" ht="24.75" customHeight="1">
      <c r="A8" s="150" t="s">
        <v>75</v>
      </c>
      <c r="B8" s="243" t="s">
        <v>150</v>
      </c>
      <c r="C8" s="235" t="s">
        <v>151</v>
      </c>
      <c r="D8" s="235" t="s">
        <v>6</v>
      </c>
      <c r="E8" s="236" t="s">
        <v>149</v>
      </c>
      <c r="F8" s="236" t="s">
        <v>152</v>
      </c>
      <c r="G8" s="236" t="s">
        <v>9</v>
      </c>
      <c r="H8" s="236" t="s">
        <v>8</v>
      </c>
    </row>
    <row r="9" spans="1:8" s="112" customFormat="1" ht="24" customHeight="1">
      <c r="A9" s="241" t="s">
        <v>44</v>
      </c>
      <c r="B9" s="236"/>
      <c r="C9" s="235"/>
      <c r="D9" s="235"/>
      <c r="E9" s="236"/>
      <c r="F9" s="236"/>
      <c r="G9" s="236"/>
      <c r="H9" s="236"/>
    </row>
    <row r="10" spans="1:8" s="112" customFormat="1" ht="50.25" customHeight="1">
      <c r="A10" s="242"/>
      <c r="B10" s="236"/>
      <c r="C10" s="235"/>
      <c r="D10" s="235"/>
      <c r="E10" s="236"/>
      <c r="F10" s="236"/>
      <c r="G10" s="236"/>
      <c r="H10" s="236"/>
    </row>
    <row r="11" spans="1:8" s="112" customFormat="1" ht="30" customHeight="1">
      <c r="A11" s="144">
        <v>63414</v>
      </c>
      <c r="B11" s="145"/>
      <c r="C11" s="145"/>
      <c r="D11" s="145"/>
      <c r="E11" s="146"/>
      <c r="F11" s="146"/>
      <c r="G11" s="146"/>
      <c r="H11" s="146"/>
    </row>
    <row r="12" spans="1:8" s="112" customFormat="1" ht="30" customHeight="1">
      <c r="A12" s="144">
        <v>639</v>
      </c>
      <c r="B12" s="145"/>
      <c r="C12" s="145"/>
      <c r="D12" s="145"/>
      <c r="E12" s="146">
        <v>6000</v>
      </c>
      <c r="F12" s="146"/>
      <c r="G12" s="146"/>
      <c r="H12" s="146"/>
    </row>
    <row r="13" spans="1:8" s="112" customFormat="1" ht="30" customHeight="1">
      <c r="A13" s="144" t="s">
        <v>65</v>
      </c>
      <c r="B13" s="146"/>
      <c r="C13" s="146"/>
      <c r="D13" s="146"/>
      <c r="E13" s="146"/>
      <c r="F13" s="146"/>
      <c r="G13" s="146"/>
      <c r="H13" s="146"/>
    </row>
    <row r="14" spans="1:8" s="112" customFormat="1" ht="30" customHeight="1" hidden="1">
      <c r="A14" s="144" t="s">
        <v>67</v>
      </c>
      <c r="B14" s="146"/>
      <c r="C14" s="146"/>
      <c r="D14" s="146"/>
      <c r="E14" s="146"/>
      <c r="F14" s="146"/>
      <c r="G14" s="146"/>
      <c r="H14" s="146"/>
    </row>
    <row r="15" spans="1:8" s="112" customFormat="1" ht="30" customHeight="1">
      <c r="A15" s="144">
        <v>661</v>
      </c>
      <c r="B15" s="146"/>
      <c r="C15" s="146">
        <v>80000</v>
      </c>
      <c r="D15" s="146"/>
      <c r="E15" s="146"/>
      <c r="F15" s="146"/>
      <c r="G15" s="146"/>
      <c r="H15" s="146"/>
    </row>
    <row r="16" spans="1:8" s="112" customFormat="1" ht="30" customHeight="1">
      <c r="A16" s="147">
        <v>663</v>
      </c>
      <c r="B16" s="143"/>
      <c r="C16" s="143"/>
      <c r="D16" s="143"/>
      <c r="E16" s="143"/>
      <c r="F16" s="143"/>
      <c r="G16" s="143"/>
      <c r="H16" s="143"/>
    </row>
    <row r="17" spans="1:8" s="112" customFormat="1" ht="30" customHeight="1">
      <c r="A17" s="147">
        <v>67111</v>
      </c>
      <c r="B17" s="143">
        <v>1686261</v>
      </c>
      <c r="C17" s="143"/>
      <c r="D17" s="143"/>
      <c r="E17" s="143"/>
      <c r="F17" s="143"/>
      <c r="G17" s="143"/>
      <c r="H17" s="143"/>
    </row>
    <row r="18" spans="1:8" s="112" customFormat="1" ht="30" customHeight="1">
      <c r="A18" s="147">
        <v>722</v>
      </c>
      <c r="B18" s="143"/>
      <c r="C18" s="143"/>
      <c r="D18" s="143"/>
      <c r="E18" s="143"/>
      <c r="F18" s="143"/>
      <c r="G18" s="143"/>
      <c r="H18" s="143"/>
    </row>
    <row r="19" spans="1:8" s="112" customFormat="1" ht="30" customHeight="1">
      <c r="A19" s="147" t="s">
        <v>74</v>
      </c>
      <c r="B19" s="143"/>
      <c r="C19" s="143">
        <v>135850</v>
      </c>
      <c r="D19" s="143"/>
      <c r="E19" s="143"/>
      <c r="F19" s="143"/>
      <c r="G19" s="143"/>
      <c r="H19" s="143"/>
    </row>
    <row r="20" spans="1:8" s="112" customFormat="1" ht="17.25" customHeight="1">
      <c r="A20" s="237" t="s">
        <v>133</v>
      </c>
      <c r="B20" s="234">
        <v>1686261</v>
      </c>
      <c r="C20" s="234">
        <f aca="true" t="shared" si="0" ref="C20:H20">SUM(C11:C18)</f>
        <v>80000</v>
      </c>
      <c r="D20" s="234">
        <f t="shared" si="0"/>
        <v>0</v>
      </c>
      <c r="E20" s="234">
        <f t="shared" si="0"/>
        <v>6000</v>
      </c>
      <c r="F20" s="234">
        <f t="shared" si="0"/>
        <v>0</v>
      </c>
      <c r="G20" s="234">
        <f t="shared" si="0"/>
        <v>0</v>
      </c>
      <c r="H20" s="234">
        <f t="shared" si="0"/>
        <v>0</v>
      </c>
    </row>
    <row r="21" spans="1:8" s="112" customFormat="1" ht="18.75" customHeight="1">
      <c r="A21" s="237"/>
      <c r="B21" s="234"/>
      <c r="C21" s="234"/>
      <c r="D21" s="234"/>
      <c r="E21" s="234"/>
      <c r="F21" s="234"/>
      <c r="G21" s="234"/>
      <c r="H21" s="234"/>
    </row>
    <row r="22" spans="1:8" s="112" customFormat="1" ht="27" customHeight="1">
      <c r="A22" s="148" t="s">
        <v>134</v>
      </c>
      <c r="B22" s="232">
        <f>SUM(B20:H21)</f>
        <v>1772261</v>
      </c>
      <c r="C22" s="232"/>
      <c r="D22" s="232"/>
      <c r="E22" s="232"/>
      <c r="F22" s="232"/>
      <c r="G22" s="232"/>
      <c r="H22" s="232"/>
    </row>
    <row r="23" spans="1:8" s="112" customFormat="1" ht="31.5">
      <c r="A23" s="148" t="s">
        <v>135</v>
      </c>
      <c r="B23" s="232">
        <f>SUM(B22,B19,C19,D19,E19,F19,G19,H19)</f>
        <v>1908111</v>
      </c>
      <c r="C23" s="233"/>
      <c r="D23" s="233"/>
      <c r="E23" s="233"/>
      <c r="F23" s="233"/>
      <c r="G23" s="233"/>
      <c r="H23" s="233"/>
    </row>
    <row r="24" spans="1:5" s="112" customFormat="1" ht="15.75" customHeight="1">
      <c r="A24" s="151"/>
      <c r="E24" s="115"/>
    </row>
    <row r="25" s="112" customFormat="1" ht="15.75">
      <c r="A25" s="152"/>
    </row>
    <row r="26" spans="1:7" s="112" customFormat="1" ht="15.75">
      <c r="A26" s="169" t="s">
        <v>113</v>
      </c>
      <c r="E26" s="115"/>
      <c r="G26" s="112" t="s">
        <v>112</v>
      </c>
    </row>
    <row r="27" spans="1:7" s="112" customFormat="1" ht="15.75">
      <c r="A27" s="152"/>
      <c r="G27" s="112" t="s">
        <v>154</v>
      </c>
    </row>
    <row r="28" s="112" customFormat="1" ht="15.75">
      <c r="A28" s="153"/>
    </row>
    <row r="29" s="112" customFormat="1" ht="15.75"/>
    <row r="30" s="112" customFormat="1" ht="15.75"/>
    <row r="31" s="112" customFormat="1" ht="15.75"/>
    <row r="32" s="112" customFormat="1" ht="15.75"/>
    <row r="33" s="112" customFormat="1" ht="15.75"/>
    <row r="34" s="112" customFormat="1" ht="15.75"/>
    <row r="35" s="112" customFormat="1" ht="15.75"/>
    <row r="36" s="112" customFormat="1" ht="15.75"/>
    <row r="37" s="112" customFormat="1" ht="15.75"/>
    <row r="38" s="112" customFormat="1" ht="15.75"/>
    <row r="39" s="112" customFormat="1" ht="15.75"/>
    <row r="40" s="112" customFormat="1" ht="15.75"/>
    <row r="41" s="112" customFormat="1" ht="15.75"/>
    <row r="42" s="112" customFormat="1" ht="15.75"/>
    <row r="43" s="112" customFormat="1" ht="15.75"/>
    <row r="44" s="112" customFormat="1" ht="15.75"/>
    <row r="45" s="112" customFormat="1" ht="15.75"/>
    <row r="46" s="112" customFormat="1" ht="15.75"/>
    <row r="47" s="112" customFormat="1" ht="15.75"/>
    <row r="48" s="112" customFormat="1" ht="15.75"/>
    <row r="49" s="112" customFormat="1" ht="15.75"/>
    <row r="50" s="112" customFormat="1" ht="15.75"/>
    <row r="51" s="112" customFormat="1" ht="15.75"/>
    <row r="52" s="112" customFormat="1" ht="15.75"/>
    <row r="53" s="112" customFormat="1" ht="15.75"/>
    <row r="54" s="112" customFormat="1" ht="15.75"/>
    <row r="55" s="112" customFormat="1" ht="15.75"/>
    <row r="56" s="112" customFormat="1" ht="15.75"/>
    <row r="57" s="112" customFormat="1" ht="15.75"/>
    <row r="58" s="112" customFormat="1" ht="15.75"/>
    <row r="59" s="112" customFormat="1" ht="15.75"/>
    <row r="60" s="112" customFormat="1" ht="15.75"/>
    <row r="61" s="112" customFormat="1" ht="15.75"/>
  </sheetData>
  <sheetProtection/>
  <mergeCells count="21">
    <mergeCell ref="A3:H3"/>
    <mergeCell ref="A4:H4"/>
    <mergeCell ref="A9:A10"/>
    <mergeCell ref="B8:B10"/>
    <mergeCell ref="E8:E10"/>
    <mergeCell ref="C8:C10"/>
    <mergeCell ref="B7:H7"/>
    <mergeCell ref="H8:H10"/>
    <mergeCell ref="A20:A21"/>
    <mergeCell ref="C20:C21"/>
    <mergeCell ref="D20:D21"/>
    <mergeCell ref="E20:E21"/>
    <mergeCell ref="F8:F10"/>
    <mergeCell ref="B20:B21"/>
    <mergeCell ref="B23:H23"/>
    <mergeCell ref="B22:H22"/>
    <mergeCell ref="H20:H21"/>
    <mergeCell ref="G20:G21"/>
    <mergeCell ref="F20:F21"/>
    <mergeCell ref="D8:D10"/>
    <mergeCell ref="G8:G10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L22" sqref="L22"/>
    </sheetView>
  </sheetViews>
  <sheetFormatPr defaultColWidth="9.140625" defaultRowHeight="12.75"/>
  <cols>
    <col min="1" max="1" width="19.8515625" style="110" customWidth="1"/>
    <col min="2" max="15" width="12.8515625" style="110" customWidth="1"/>
    <col min="16" max="16" width="8.140625" style="110" customWidth="1"/>
    <col min="17" max="16384" width="9.140625" style="110" customWidth="1"/>
  </cols>
  <sheetData>
    <row r="1" spans="8:13" ht="11.25" customHeight="1">
      <c r="H1" s="111"/>
      <c r="M1" s="111"/>
    </row>
    <row r="2" ht="12.75" hidden="1"/>
    <row r="3" spans="1:15" s="112" customFormat="1" ht="21">
      <c r="A3" s="238" t="s">
        <v>136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41"/>
      <c r="M3" s="141"/>
      <c r="N3" s="173" t="s">
        <v>118</v>
      </c>
      <c r="O3" s="141"/>
    </row>
    <row r="4" spans="1:16" s="112" customFormat="1" ht="3.75" customHeight="1">
      <c r="A4" s="239"/>
      <c r="B4" s="239"/>
      <c r="C4" s="240"/>
      <c r="D4" s="240"/>
      <c r="E4" s="240"/>
      <c r="F4" s="240"/>
      <c r="G4" s="240"/>
      <c r="H4" s="240"/>
      <c r="I4" s="142"/>
      <c r="J4" s="142"/>
      <c r="K4" s="142"/>
      <c r="L4" s="142"/>
      <c r="M4" s="142"/>
      <c r="N4" s="142"/>
      <c r="O4" s="142"/>
      <c r="P4" s="142"/>
    </row>
    <row r="5" s="112" customFormat="1" ht="15.75" hidden="1"/>
    <row r="6" spans="8:15" s="112" customFormat="1" ht="16.5" thickBot="1">
      <c r="H6" s="113" t="s">
        <v>1</v>
      </c>
      <c r="O6" s="113" t="s">
        <v>1</v>
      </c>
    </row>
    <row r="7" spans="1:15" ht="15.75" thickBot="1">
      <c r="A7" s="267" t="s">
        <v>45</v>
      </c>
      <c r="B7" s="264" t="s">
        <v>103</v>
      </c>
      <c r="C7" s="265"/>
      <c r="D7" s="265"/>
      <c r="E7" s="265"/>
      <c r="F7" s="265"/>
      <c r="G7" s="265"/>
      <c r="H7" s="266"/>
      <c r="I7" s="269" t="s">
        <v>120</v>
      </c>
      <c r="J7" s="265"/>
      <c r="K7" s="265"/>
      <c r="L7" s="265"/>
      <c r="M7" s="265"/>
      <c r="N7" s="265"/>
      <c r="O7" s="266"/>
    </row>
    <row r="8" spans="1:15" ht="24.75" customHeight="1">
      <c r="A8" s="268"/>
      <c r="B8" s="270" t="s">
        <v>4</v>
      </c>
      <c r="C8" s="258" t="s">
        <v>5</v>
      </c>
      <c r="D8" s="260" t="s">
        <v>6</v>
      </c>
      <c r="E8" s="260" t="s">
        <v>7</v>
      </c>
      <c r="F8" s="260" t="s">
        <v>0</v>
      </c>
      <c r="G8" s="260" t="s">
        <v>9</v>
      </c>
      <c r="H8" s="262" t="s">
        <v>8</v>
      </c>
      <c r="I8" s="270" t="s">
        <v>4</v>
      </c>
      <c r="J8" s="260" t="s">
        <v>5</v>
      </c>
      <c r="K8" s="260" t="s">
        <v>6</v>
      </c>
      <c r="L8" s="260" t="s">
        <v>7</v>
      </c>
      <c r="M8" s="260" t="s">
        <v>0</v>
      </c>
      <c r="N8" s="260" t="s">
        <v>9</v>
      </c>
      <c r="O8" s="262" t="s">
        <v>8</v>
      </c>
    </row>
    <row r="9" spans="1:15" ht="80.25" customHeight="1">
      <c r="A9" s="119" t="s">
        <v>44</v>
      </c>
      <c r="B9" s="271"/>
      <c r="C9" s="259"/>
      <c r="D9" s="261"/>
      <c r="E9" s="261"/>
      <c r="F9" s="261"/>
      <c r="G9" s="261"/>
      <c r="H9" s="263"/>
      <c r="I9" s="271"/>
      <c r="J9" s="261"/>
      <c r="K9" s="261"/>
      <c r="L9" s="261"/>
      <c r="M9" s="261"/>
      <c r="N9" s="261"/>
      <c r="O9" s="263"/>
    </row>
    <row r="10" spans="1:15" ht="30" customHeight="1">
      <c r="A10" s="127">
        <v>63</v>
      </c>
      <c r="B10" s="128"/>
      <c r="C10" s="129"/>
      <c r="D10" s="130"/>
      <c r="E10" s="130"/>
      <c r="F10" s="130"/>
      <c r="G10" s="131"/>
      <c r="H10" s="132"/>
      <c r="I10" s="128"/>
      <c r="J10" s="129"/>
      <c r="K10" s="130"/>
      <c r="L10" s="130"/>
      <c r="M10" s="120"/>
      <c r="N10" s="131"/>
      <c r="O10" s="132"/>
    </row>
    <row r="11" spans="1:15" ht="30" customHeight="1">
      <c r="A11" s="127">
        <v>65</v>
      </c>
      <c r="B11" s="128"/>
      <c r="C11" s="129"/>
      <c r="D11" s="130"/>
      <c r="E11" s="130"/>
      <c r="F11" s="130"/>
      <c r="G11" s="131"/>
      <c r="H11" s="132"/>
      <c r="I11" s="128"/>
      <c r="J11" s="129"/>
      <c r="K11" s="130"/>
      <c r="L11" s="130"/>
      <c r="M11" s="120"/>
      <c r="N11" s="131"/>
      <c r="O11" s="132"/>
    </row>
    <row r="12" spans="1:15" ht="30" customHeight="1">
      <c r="A12" s="127">
        <v>66</v>
      </c>
      <c r="B12" s="128"/>
      <c r="C12" s="129">
        <v>60000</v>
      </c>
      <c r="D12" s="130"/>
      <c r="E12" s="130"/>
      <c r="F12" s="130"/>
      <c r="G12" s="131"/>
      <c r="H12" s="132"/>
      <c r="I12" s="128"/>
      <c r="J12" s="129"/>
      <c r="K12" s="130"/>
      <c r="L12" s="130"/>
      <c r="M12" s="121"/>
      <c r="N12" s="131"/>
      <c r="O12" s="132"/>
    </row>
    <row r="13" spans="1:15" ht="30" customHeight="1" thickBot="1">
      <c r="A13" s="133">
        <v>67</v>
      </c>
      <c r="B13" s="134">
        <v>1692940</v>
      </c>
      <c r="C13" s="135"/>
      <c r="D13" s="136"/>
      <c r="E13" s="136"/>
      <c r="F13" s="136"/>
      <c r="G13" s="137"/>
      <c r="H13" s="138"/>
      <c r="I13" s="134">
        <v>1699653</v>
      </c>
      <c r="J13" s="135">
        <v>60000</v>
      </c>
      <c r="K13" s="136"/>
      <c r="L13" s="136"/>
      <c r="M13" s="136"/>
      <c r="N13" s="137"/>
      <c r="O13" s="138"/>
    </row>
    <row r="14" spans="1:15" ht="17.25" customHeight="1">
      <c r="A14" s="246" t="s">
        <v>2</v>
      </c>
      <c r="B14" s="248">
        <f aca="true" t="shared" si="0" ref="B14:O14">SUM(B10:B13)</f>
        <v>1692940</v>
      </c>
      <c r="C14" s="248">
        <f>SUM(C10:C13)</f>
        <v>60000</v>
      </c>
      <c r="D14" s="248">
        <f t="shared" si="0"/>
        <v>0</v>
      </c>
      <c r="E14" s="248">
        <f t="shared" si="0"/>
        <v>0</v>
      </c>
      <c r="F14" s="248">
        <f t="shared" si="0"/>
        <v>0</v>
      </c>
      <c r="G14" s="248">
        <f t="shared" si="0"/>
        <v>0</v>
      </c>
      <c r="H14" s="255">
        <f t="shared" si="0"/>
        <v>0</v>
      </c>
      <c r="I14" s="248">
        <f t="shared" si="0"/>
        <v>1699653</v>
      </c>
      <c r="J14" s="248">
        <f>SUM(J10:J13)</f>
        <v>60000</v>
      </c>
      <c r="K14" s="248">
        <f t="shared" si="0"/>
        <v>0</v>
      </c>
      <c r="L14" s="248">
        <f t="shared" si="0"/>
        <v>0</v>
      </c>
      <c r="M14" s="248">
        <f t="shared" si="0"/>
        <v>0</v>
      </c>
      <c r="N14" s="248">
        <f t="shared" si="0"/>
        <v>0</v>
      </c>
      <c r="O14" s="255">
        <f t="shared" si="0"/>
        <v>0</v>
      </c>
    </row>
    <row r="15" spans="1:15" ht="18.75" customHeight="1" thickBot="1">
      <c r="A15" s="247"/>
      <c r="B15" s="249"/>
      <c r="C15" s="249"/>
      <c r="D15" s="249"/>
      <c r="E15" s="249"/>
      <c r="F15" s="249"/>
      <c r="G15" s="249"/>
      <c r="H15" s="256"/>
      <c r="I15" s="249"/>
      <c r="J15" s="249"/>
      <c r="K15" s="249"/>
      <c r="L15" s="249"/>
      <c r="M15" s="249"/>
      <c r="N15" s="249"/>
      <c r="O15" s="256"/>
    </row>
    <row r="16" spans="1:15" ht="30" customHeight="1" thickBot="1">
      <c r="A16" s="252" t="s">
        <v>137</v>
      </c>
      <c r="B16" s="253"/>
      <c r="C16" s="254"/>
      <c r="D16" s="250">
        <f>SUM(B14:H15)</f>
        <v>1752940</v>
      </c>
      <c r="E16" s="250"/>
      <c r="F16" s="250"/>
      <c r="G16" s="250"/>
      <c r="H16" s="251"/>
      <c r="I16" s="257">
        <f>SUM(I14:O15)</f>
        <v>1759653</v>
      </c>
      <c r="J16" s="250"/>
      <c r="K16" s="250"/>
      <c r="L16" s="250"/>
      <c r="M16" s="250"/>
      <c r="N16" s="250"/>
      <c r="O16" s="251"/>
    </row>
    <row r="17" s="112" customFormat="1" ht="15.75"/>
    <row r="18" spans="1:12" ht="15.75">
      <c r="A18" s="114"/>
      <c r="B18" s="112"/>
      <c r="C18" s="112"/>
      <c r="D18" s="112"/>
      <c r="E18" s="112"/>
      <c r="F18" s="115"/>
      <c r="L18" s="116"/>
    </row>
    <row r="19" spans="1:12" ht="15.75">
      <c r="A19" s="117" t="s">
        <v>113</v>
      </c>
      <c r="B19" s="112"/>
      <c r="C19" s="112"/>
      <c r="D19" s="112"/>
      <c r="E19" s="112"/>
      <c r="F19" s="115"/>
      <c r="L19" s="116" t="s">
        <v>112</v>
      </c>
    </row>
    <row r="20" spans="1:12" ht="15.75">
      <c r="A20" s="117"/>
      <c r="B20" s="112"/>
      <c r="C20" s="112"/>
      <c r="D20" s="112"/>
      <c r="E20" s="112"/>
      <c r="F20" s="112"/>
      <c r="L20" s="116" t="s">
        <v>154</v>
      </c>
    </row>
    <row r="21" spans="1:9" s="112" customFormat="1" ht="15.75">
      <c r="A21" s="117"/>
      <c r="B21" s="117"/>
      <c r="E21" s="115"/>
      <c r="I21" s="117"/>
    </row>
    <row r="22" spans="1:15" s="112" customFormat="1" ht="15.75">
      <c r="A22" s="139"/>
      <c r="B22" s="139"/>
      <c r="C22" s="140"/>
      <c r="D22" s="140"/>
      <c r="E22" s="118"/>
      <c r="F22" s="140"/>
      <c r="G22" s="140"/>
      <c r="H22" s="140"/>
      <c r="I22" s="140"/>
      <c r="J22" s="140"/>
      <c r="K22" s="140"/>
      <c r="L22" s="118"/>
      <c r="M22" s="140"/>
      <c r="N22" s="140"/>
      <c r="O22" s="140"/>
    </row>
    <row r="23" spans="1:12" s="112" customFormat="1" ht="15.75">
      <c r="A23" s="117"/>
      <c r="B23" s="117"/>
      <c r="E23" s="115"/>
      <c r="I23" s="117"/>
      <c r="J23" s="115"/>
      <c r="L23" s="115"/>
    </row>
    <row r="24" spans="5:10" s="112" customFormat="1" ht="15.75">
      <c r="E24" s="115"/>
      <c r="F24" s="115"/>
      <c r="G24" s="115"/>
      <c r="H24" s="115"/>
      <c r="I24" s="115"/>
      <c r="J24" s="115"/>
    </row>
    <row r="25" s="112" customFormat="1" ht="15.75"/>
    <row r="26" s="112" customFormat="1" ht="15.75"/>
    <row r="27" s="112" customFormat="1" ht="15.75"/>
    <row r="28" s="112" customFormat="1" ht="15.75"/>
    <row r="29" s="112" customFormat="1" ht="15.75"/>
    <row r="30" s="112" customFormat="1" ht="15.75"/>
    <row r="31" s="112" customFormat="1" ht="15.75"/>
    <row r="32" s="112" customFormat="1" ht="15.75"/>
    <row r="33" s="112" customFormat="1" ht="15.75"/>
    <row r="34" s="112" customFormat="1" ht="15.75"/>
    <row r="35" s="112" customFormat="1" ht="15.75"/>
    <row r="36" s="112" customFormat="1" ht="15.75"/>
    <row r="37" s="112" customFormat="1" ht="15.75"/>
    <row r="38" s="112" customFormat="1" ht="15.75"/>
    <row r="39" s="112" customFormat="1" ht="15.75"/>
    <row r="40" s="112" customFormat="1" ht="15.75"/>
    <row r="41" s="112" customFormat="1" ht="15.75"/>
    <row r="42" s="112" customFormat="1" ht="15.75"/>
    <row r="43" s="112" customFormat="1" ht="15.75"/>
    <row r="44" s="112" customFormat="1" ht="15.75"/>
    <row r="45" s="112" customFormat="1" ht="15.75"/>
    <row r="46" s="112" customFormat="1" ht="15.75"/>
    <row r="47" s="112" customFormat="1" ht="15.75"/>
    <row r="48" s="112" customFormat="1" ht="15.75"/>
    <row r="49" s="112" customFormat="1" ht="15.75"/>
    <row r="50" s="112" customFormat="1" ht="15.75"/>
    <row r="51" s="112" customFormat="1" ht="15.75"/>
    <row r="52" s="112" customFormat="1" ht="15.75"/>
    <row r="53" s="112" customFormat="1" ht="15.75"/>
    <row r="54" s="112" customFormat="1" ht="15.75"/>
    <row r="55" s="112" customFormat="1" ht="15.75"/>
    <row r="56" s="112" customFormat="1" ht="15.75"/>
    <row r="57" s="112" customFormat="1" ht="15.75"/>
    <row r="58" s="112" customFormat="1" ht="15.75"/>
    <row r="59" s="112" customFormat="1" ht="15.75"/>
    <row r="60" s="112" customFormat="1" ht="15.75"/>
    <row r="61" s="112" customFormat="1" ht="15.75"/>
    <row r="62" s="112" customFormat="1" ht="15.75"/>
    <row r="63" s="112" customFormat="1" ht="15.75"/>
    <row r="64" s="112" customFormat="1" ht="15.75"/>
    <row r="65" s="112" customFormat="1" ht="15.75"/>
    <row r="66" s="112" customFormat="1" ht="15.75"/>
    <row r="67" s="112" customFormat="1" ht="15.75"/>
  </sheetData>
  <sheetProtection/>
  <mergeCells count="37">
    <mergeCell ref="B8:B9"/>
    <mergeCell ref="I8:I9"/>
    <mergeCell ref="N14:N15"/>
    <mergeCell ref="O14:O15"/>
    <mergeCell ref="J14:J15"/>
    <mergeCell ref="K14:K15"/>
    <mergeCell ref="L14:L15"/>
    <mergeCell ref="M14:M15"/>
    <mergeCell ref="G8:G9"/>
    <mergeCell ref="I14:I15"/>
    <mergeCell ref="I7:O7"/>
    <mergeCell ref="J8:J9"/>
    <mergeCell ref="K8:K9"/>
    <mergeCell ref="L8:L9"/>
    <mergeCell ref="M8:M9"/>
    <mergeCell ref="N8:N9"/>
    <mergeCell ref="O8:O9"/>
    <mergeCell ref="I16:O16"/>
    <mergeCell ref="A3:K3"/>
    <mergeCell ref="C8:C9"/>
    <mergeCell ref="D8:D9"/>
    <mergeCell ref="E8:E9"/>
    <mergeCell ref="H8:H9"/>
    <mergeCell ref="A4:H4"/>
    <mergeCell ref="B7:H7"/>
    <mergeCell ref="F8:F9"/>
    <mergeCell ref="A7:A8"/>
    <mergeCell ref="A14:A15"/>
    <mergeCell ref="C14:C15"/>
    <mergeCell ref="D14:D15"/>
    <mergeCell ref="D16:H16"/>
    <mergeCell ref="A16:C16"/>
    <mergeCell ref="B14:B15"/>
    <mergeCell ref="E14:E15"/>
    <mergeCell ref="F14:F15"/>
    <mergeCell ref="G14:G15"/>
    <mergeCell ref="H14:H15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2020-10-20T10:53:31Z</cp:lastPrinted>
  <dcterms:created xsi:type="dcterms:W3CDTF">1996-10-14T23:33:28Z</dcterms:created>
  <dcterms:modified xsi:type="dcterms:W3CDTF">2020-10-20T10:54:18Z</dcterms:modified>
  <cp:category/>
  <cp:version/>
  <cp:contentType/>
  <cp:contentStatus/>
</cp:coreProperties>
</file>