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Danijela Krmpotić\AppData\Local\Microsoft\Windows\INetCache\Content.Outlook\2JFU8VM0\"/>
    </mc:Choice>
  </mc:AlternateContent>
  <xr:revisionPtr revIDLastSave="0" documentId="13_ncr:1_{12CE9BBB-A239-44E8-B481-B6CE15F82BD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" r:id="rId1"/>
    <sheet name="Rashodi prema izvorima finan" sheetId="5" r:id="rId2"/>
    <sheet name=" Račun prihoda i rashoda" sheetId="3" r:id="rId3"/>
    <sheet name="Rashodi prema funkcijskoj k " sheetId="8" r:id="rId4"/>
    <sheet name="POSEBNI DIO" sheetId="7" r:id="rId5"/>
  </sheets>
  <definedNames>
    <definedName name="_xlnm.Print_Area" localSheetId="2">' Račun prihoda i rashoda'!$B$1:$I$128</definedName>
    <definedName name="_xlnm.Print_Area" localSheetId="0">SAŽETAK!$B$1:$L$36</definedName>
  </definedNames>
  <calcPr calcId="191029"/>
</workbook>
</file>

<file path=xl/calcChain.xml><?xml version="1.0" encoding="utf-8"?>
<calcChain xmlns="http://schemas.openxmlformats.org/spreadsheetml/2006/main">
  <c r="H136" i="7" l="1"/>
  <c r="H128" i="7" s="1"/>
  <c r="G136" i="7"/>
  <c r="F136" i="7"/>
  <c r="H129" i="7"/>
  <c r="H133" i="7"/>
  <c r="G129" i="7"/>
  <c r="G130" i="7"/>
  <c r="G133" i="7"/>
  <c r="F129" i="7"/>
  <c r="F130" i="7"/>
  <c r="F133" i="7"/>
  <c r="G128" i="7"/>
  <c r="F128" i="7"/>
  <c r="F131" i="7"/>
  <c r="H26" i="5"/>
  <c r="H22" i="5"/>
  <c r="H20" i="5"/>
  <c r="H19" i="5"/>
  <c r="H13" i="5"/>
  <c r="H9" i="5"/>
  <c r="H7" i="5"/>
  <c r="K25" i="1"/>
  <c r="K24" i="1"/>
  <c r="H67" i="7"/>
  <c r="I69" i="7"/>
  <c r="G61" i="7"/>
  <c r="G67" i="7"/>
  <c r="F61" i="7"/>
  <c r="F67" i="7"/>
  <c r="J104" i="3"/>
  <c r="J107" i="3"/>
  <c r="H6" i="5"/>
  <c r="G103" i="3"/>
  <c r="G109" i="3"/>
  <c r="G107" i="3"/>
  <c r="F26" i="5"/>
  <c r="J124" i="3"/>
  <c r="H33" i="7" l="1"/>
  <c r="H13" i="7"/>
  <c r="F9" i="5" l="1"/>
  <c r="J35" i="3"/>
  <c r="I15" i="7"/>
  <c r="I119" i="7"/>
  <c r="I120" i="7"/>
  <c r="I121" i="7"/>
  <c r="I122" i="7"/>
  <c r="I124" i="7"/>
  <c r="I126" i="7"/>
  <c r="F117" i="7"/>
  <c r="G125" i="7"/>
  <c r="H125" i="7"/>
  <c r="I125" i="7" s="1"/>
  <c r="F125" i="7"/>
  <c r="I104" i="7"/>
  <c r="G103" i="7"/>
  <c r="H103" i="7"/>
  <c r="F103" i="7"/>
  <c r="I103" i="7" s="1"/>
  <c r="F105" i="7"/>
  <c r="G105" i="7"/>
  <c r="H105" i="7"/>
  <c r="I105" i="7" s="1"/>
  <c r="I106" i="7"/>
  <c r="I107" i="7"/>
  <c r="I108" i="7"/>
  <c r="I109" i="7"/>
  <c r="F110" i="7"/>
  <c r="G110" i="7"/>
  <c r="H110" i="7"/>
  <c r="G17" i="7"/>
  <c r="G19" i="7"/>
  <c r="G52" i="7"/>
  <c r="H52" i="7"/>
  <c r="F52" i="7"/>
  <c r="F51" i="7" s="1"/>
  <c r="E7" i="8"/>
  <c r="E6" i="8" s="1"/>
  <c r="I125" i="3"/>
  <c r="I124" i="3" s="1"/>
  <c r="I127" i="3"/>
  <c r="I117" i="3"/>
  <c r="I119" i="3"/>
  <c r="I122" i="3"/>
  <c r="I121" i="3" s="1"/>
  <c r="I110" i="3"/>
  <c r="I107" i="3"/>
  <c r="I105" i="3"/>
  <c r="I101" i="3"/>
  <c r="I100" i="3" s="1"/>
  <c r="I95" i="3"/>
  <c r="I94" i="3" s="1"/>
  <c r="I86" i="3"/>
  <c r="I84" i="3"/>
  <c r="I74" i="3"/>
  <c r="I68" i="3"/>
  <c r="I63" i="3"/>
  <c r="I59" i="3"/>
  <c r="I57" i="3"/>
  <c r="I52" i="3"/>
  <c r="I43" i="3"/>
  <c r="I42" i="3" s="1"/>
  <c r="I39" i="3"/>
  <c r="I38" i="3" s="1"/>
  <c r="I35" i="3"/>
  <c r="I32" i="3"/>
  <c r="I29" i="3"/>
  <c r="I28" i="3" s="1"/>
  <c r="I25" i="3"/>
  <c r="I24" i="3" s="1"/>
  <c r="I20" i="3"/>
  <c r="I18" i="3"/>
  <c r="E29" i="5"/>
  <c r="E26" i="5"/>
  <c r="E24" i="5"/>
  <c r="E22" i="5"/>
  <c r="E20" i="5"/>
  <c r="E16" i="5"/>
  <c r="E13" i="5"/>
  <c r="E11" i="5"/>
  <c r="E9" i="5"/>
  <c r="E7" i="5"/>
  <c r="G110" i="3"/>
  <c r="K116" i="3"/>
  <c r="I110" i="7" l="1"/>
  <c r="I109" i="3"/>
  <c r="I104" i="3"/>
  <c r="I62" i="3"/>
  <c r="I51" i="3"/>
  <c r="I31" i="3"/>
  <c r="E19" i="5"/>
  <c r="E6" i="5"/>
  <c r="I53" i="7"/>
  <c r="I54" i="7"/>
  <c r="I55" i="7"/>
  <c r="J74" i="3"/>
  <c r="F145" i="7"/>
  <c r="F144" i="7" s="1"/>
  <c r="H145" i="7"/>
  <c r="I148" i="7"/>
  <c r="H147" i="7"/>
  <c r="G147" i="7"/>
  <c r="G145" i="7" s="1"/>
  <c r="G144" i="7" s="1"/>
  <c r="F147" i="7"/>
  <c r="I146" i="7"/>
  <c r="I138" i="7"/>
  <c r="I139" i="7"/>
  <c r="I140" i="7"/>
  <c r="I136" i="7"/>
  <c r="I134" i="7"/>
  <c r="I132" i="7"/>
  <c r="H131" i="7"/>
  <c r="G131" i="7"/>
  <c r="H117" i="7"/>
  <c r="G117" i="7"/>
  <c r="G84" i="7"/>
  <c r="H84" i="7"/>
  <c r="F84" i="7"/>
  <c r="H123" i="7"/>
  <c r="G123" i="7"/>
  <c r="F123" i="7"/>
  <c r="I123" i="7" s="1"/>
  <c r="G86" i="7"/>
  <c r="H86" i="7"/>
  <c r="F86" i="7"/>
  <c r="I114" i="7"/>
  <c r="G113" i="7"/>
  <c r="H113" i="7"/>
  <c r="F113" i="7"/>
  <c r="I112" i="7"/>
  <c r="F100" i="7"/>
  <c r="I98" i="7"/>
  <c r="H97" i="7"/>
  <c r="G97" i="7"/>
  <c r="F97" i="7"/>
  <c r="I96" i="7"/>
  <c r="H95" i="7"/>
  <c r="G95" i="7"/>
  <c r="F95" i="7"/>
  <c r="I94" i="7"/>
  <c r="H93" i="7"/>
  <c r="G93" i="7"/>
  <c r="F93" i="7"/>
  <c r="G100" i="7"/>
  <c r="H100" i="7"/>
  <c r="I101" i="7"/>
  <c r="I102" i="7"/>
  <c r="H62" i="7"/>
  <c r="H61" i="7" s="1"/>
  <c r="G74" i="7"/>
  <c r="H74" i="7"/>
  <c r="H79" i="7"/>
  <c r="G79" i="7"/>
  <c r="G82" i="7"/>
  <c r="G81" i="7" s="1"/>
  <c r="H82" i="7"/>
  <c r="H81" i="7" s="1"/>
  <c r="F74" i="7"/>
  <c r="F43" i="7"/>
  <c r="I46" i="7"/>
  <c r="I42" i="7"/>
  <c r="G33" i="7"/>
  <c r="F33" i="7"/>
  <c r="H22" i="7"/>
  <c r="I26" i="7"/>
  <c r="G22" i="7"/>
  <c r="F22" i="7"/>
  <c r="I14" i="7"/>
  <c r="I16" i="7"/>
  <c r="I18" i="7"/>
  <c r="I20" i="7"/>
  <c r="I23" i="7"/>
  <c r="I24" i="7"/>
  <c r="I25" i="7"/>
  <c r="I28" i="7"/>
  <c r="I29" i="7"/>
  <c r="I30" i="7"/>
  <c r="I31" i="7"/>
  <c r="I32" i="7"/>
  <c r="I34" i="7"/>
  <c r="I35" i="7"/>
  <c r="I36" i="7"/>
  <c r="I37" i="7"/>
  <c r="I38" i="7"/>
  <c r="I39" i="7"/>
  <c r="I40" i="7"/>
  <c r="I41" i="7"/>
  <c r="I44" i="7"/>
  <c r="I45" i="7"/>
  <c r="I47" i="7"/>
  <c r="I48" i="7"/>
  <c r="I49" i="7"/>
  <c r="I50" i="7"/>
  <c r="I63" i="7"/>
  <c r="I64" i="7"/>
  <c r="I65" i="7"/>
  <c r="I66" i="7"/>
  <c r="I68" i="7"/>
  <c r="I71" i="7"/>
  <c r="I75" i="7"/>
  <c r="I76" i="7"/>
  <c r="I77" i="7"/>
  <c r="I78" i="7"/>
  <c r="I80" i="7"/>
  <c r="I83" i="7"/>
  <c r="I85" i="7"/>
  <c r="I87" i="7"/>
  <c r="I88" i="7"/>
  <c r="I111" i="7"/>
  <c r="I118" i="7"/>
  <c r="G51" i="7"/>
  <c r="G43" i="7"/>
  <c r="H43" i="7"/>
  <c r="G27" i="7"/>
  <c r="H27" i="7"/>
  <c r="F27" i="7"/>
  <c r="F19" i="7"/>
  <c r="H19" i="7"/>
  <c r="H17" i="7"/>
  <c r="G13" i="7"/>
  <c r="F17" i="7"/>
  <c r="F13" i="7"/>
  <c r="I89" i="7"/>
  <c r="F116" i="7" l="1"/>
  <c r="F143" i="7"/>
  <c r="I103" i="3"/>
  <c r="I50" i="3"/>
  <c r="H144" i="7"/>
  <c r="I147" i="7"/>
  <c r="I145" i="7"/>
  <c r="G116" i="7"/>
  <c r="G115" i="7" s="1"/>
  <c r="I137" i="7"/>
  <c r="H130" i="7"/>
  <c r="I135" i="7"/>
  <c r="I131" i="7"/>
  <c r="I133" i="7"/>
  <c r="F99" i="7"/>
  <c r="H92" i="7"/>
  <c r="F115" i="7"/>
  <c r="H116" i="7"/>
  <c r="H115" i="7" s="1"/>
  <c r="I84" i="7"/>
  <c r="I117" i="7"/>
  <c r="H99" i="7"/>
  <c r="I86" i="7"/>
  <c r="G99" i="7"/>
  <c r="I113" i="7"/>
  <c r="H73" i="7"/>
  <c r="H72" i="7" s="1"/>
  <c r="I95" i="7"/>
  <c r="F92" i="7"/>
  <c r="G92" i="7"/>
  <c r="I97" i="7"/>
  <c r="I93" i="7"/>
  <c r="G73" i="7"/>
  <c r="G72" i="7" s="1"/>
  <c r="I100" i="7"/>
  <c r="I17" i="7"/>
  <c r="I13" i="7"/>
  <c r="I43" i="7"/>
  <c r="I52" i="7"/>
  <c r="G21" i="7"/>
  <c r="I33" i="7"/>
  <c r="H21" i="7"/>
  <c r="I27" i="7"/>
  <c r="F21" i="7"/>
  <c r="F12" i="7"/>
  <c r="H51" i="7"/>
  <c r="I51" i="7" s="1"/>
  <c r="I22" i="7"/>
  <c r="I19" i="7"/>
  <c r="H12" i="7"/>
  <c r="G12" i="7"/>
  <c r="G11" i="7" l="1"/>
  <c r="G10" i="7" s="1"/>
  <c r="I129" i="7"/>
  <c r="I49" i="3"/>
  <c r="I144" i="7"/>
  <c r="H143" i="7"/>
  <c r="I143" i="7" s="1"/>
  <c r="I115" i="7"/>
  <c r="I130" i="7"/>
  <c r="I116" i="7"/>
  <c r="H91" i="7"/>
  <c r="H90" i="7" s="1"/>
  <c r="G91" i="7"/>
  <c r="G90" i="7" s="1"/>
  <c r="I99" i="7"/>
  <c r="I92" i="7"/>
  <c r="F11" i="7"/>
  <c r="F10" i="7" s="1"/>
  <c r="I21" i="7"/>
  <c r="I12" i="7"/>
  <c r="H11" i="7"/>
  <c r="H10" i="7" s="1"/>
  <c r="F91" i="7" l="1"/>
  <c r="F90" i="7" s="1"/>
  <c r="I11" i="7"/>
  <c r="I10" i="7"/>
  <c r="I91" i="7" l="1"/>
  <c r="I90" i="7"/>
  <c r="F82" i="7"/>
  <c r="F79" i="7"/>
  <c r="I79" i="7" s="1"/>
  <c r="G62" i="7"/>
  <c r="F62" i="7"/>
  <c r="G95" i="3"/>
  <c r="G86" i="3"/>
  <c r="G68" i="3"/>
  <c r="G117" i="3"/>
  <c r="G119" i="3"/>
  <c r="L36" i="3"/>
  <c r="L25" i="1"/>
  <c r="L24" i="1"/>
  <c r="H60" i="7" l="1"/>
  <c r="H59" i="7" s="1"/>
  <c r="H9" i="7" s="1"/>
  <c r="H8" i="7" s="1"/>
  <c r="F60" i="7"/>
  <c r="G60" i="7"/>
  <c r="G59" i="7" s="1"/>
  <c r="G9" i="7" s="1"/>
  <c r="G8" i="7" s="1"/>
  <c r="I82" i="7"/>
  <c r="F81" i="7"/>
  <c r="I81" i="7" s="1"/>
  <c r="I62" i="7"/>
  <c r="I67" i="7"/>
  <c r="I70" i="7"/>
  <c r="F73" i="7"/>
  <c r="I74" i="7"/>
  <c r="L26" i="1"/>
  <c r="J119" i="3"/>
  <c r="J110" i="3"/>
  <c r="H110" i="3"/>
  <c r="J63" i="3"/>
  <c r="K40" i="3"/>
  <c r="K13" i="3"/>
  <c r="K14" i="3"/>
  <c r="K15" i="3"/>
  <c r="K17" i="3"/>
  <c r="K19" i="3"/>
  <c r="K21" i="3"/>
  <c r="K22" i="3"/>
  <c r="K23" i="3"/>
  <c r="I16" i="3"/>
  <c r="I12" i="3" s="1"/>
  <c r="I11" i="3" s="1"/>
  <c r="L13" i="1"/>
  <c r="L14" i="1"/>
  <c r="L11" i="1"/>
  <c r="L10" i="1"/>
  <c r="I15" i="1"/>
  <c r="I12" i="1"/>
  <c r="I16" i="1" l="1"/>
  <c r="F72" i="7"/>
  <c r="I73" i="7"/>
  <c r="I61" i="7"/>
  <c r="I60" i="7"/>
  <c r="I9" i="7"/>
  <c r="G9" i="8"/>
  <c r="H9" i="8"/>
  <c r="H8" i="8"/>
  <c r="L53" i="3"/>
  <c r="L54" i="3"/>
  <c r="L55" i="3"/>
  <c r="L56" i="3"/>
  <c r="L58" i="3"/>
  <c r="L60" i="3"/>
  <c r="L61" i="3"/>
  <c r="L64" i="3"/>
  <c r="L65" i="3"/>
  <c r="L66" i="3"/>
  <c r="L67" i="3"/>
  <c r="L69" i="3"/>
  <c r="L70" i="3"/>
  <c r="L71" i="3"/>
  <c r="L72" i="3"/>
  <c r="L73" i="3"/>
  <c r="L75" i="3"/>
  <c r="L76" i="3"/>
  <c r="L77" i="3"/>
  <c r="L78" i="3"/>
  <c r="L79" i="3"/>
  <c r="L80" i="3"/>
  <c r="L81" i="3"/>
  <c r="L82" i="3"/>
  <c r="L83" i="3"/>
  <c r="L85" i="3"/>
  <c r="L87" i="3"/>
  <c r="L88" i="3"/>
  <c r="L89" i="3"/>
  <c r="L90" i="3"/>
  <c r="L91" i="3"/>
  <c r="L92" i="3"/>
  <c r="L93" i="3"/>
  <c r="L96" i="3"/>
  <c r="L97" i="3"/>
  <c r="L98" i="3"/>
  <c r="L99" i="3"/>
  <c r="L100" i="3"/>
  <c r="L101" i="3"/>
  <c r="L102" i="3"/>
  <c r="L106" i="3"/>
  <c r="L107" i="3"/>
  <c r="L108" i="3"/>
  <c r="L111" i="3"/>
  <c r="L112" i="3"/>
  <c r="L113" i="3"/>
  <c r="L114" i="3"/>
  <c r="L115" i="3"/>
  <c r="L118" i="3"/>
  <c r="L119" i="3"/>
  <c r="L120" i="3"/>
  <c r="L123" i="3"/>
  <c r="L126" i="3"/>
  <c r="L127" i="3"/>
  <c r="L128" i="3"/>
  <c r="K61" i="3"/>
  <c r="K53" i="3"/>
  <c r="K54" i="3"/>
  <c r="K55" i="3"/>
  <c r="K56" i="3"/>
  <c r="K58" i="3"/>
  <c r="K60" i="3"/>
  <c r="K64" i="3"/>
  <c r="K65" i="3"/>
  <c r="K66" i="3"/>
  <c r="K67" i="3"/>
  <c r="K69" i="3"/>
  <c r="K70" i="3"/>
  <c r="K71" i="3"/>
  <c r="K72" i="3"/>
  <c r="K73" i="3"/>
  <c r="K75" i="3"/>
  <c r="K76" i="3"/>
  <c r="K77" i="3"/>
  <c r="K78" i="3"/>
  <c r="K79" i="3"/>
  <c r="K80" i="3"/>
  <c r="K81" i="3"/>
  <c r="K82" i="3"/>
  <c r="K83" i="3"/>
  <c r="K85" i="3"/>
  <c r="K87" i="3"/>
  <c r="K88" i="3"/>
  <c r="K89" i="3"/>
  <c r="K90" i="3"/>
  <c r="K91" i="3"/>
  <c r="K92" i="3"/>
  <c r="K93" i="3"/>
  <c r="K96" i="3"/>
  <c r="K97" i="3"/>
  <c r="K98" i="3"/>
  <c r="K99" i="3"/>
  <c r="K102" i="3"/>
  <c r="K106" i="3"/>
  <c r="K107" i="3"/>
  <c r="K108" i="3"/>
  <c r="K111" i="3"/>
  <c r="K112" i="3"/>
  <c r="K113" i="3"/>
  <c r="K114" i="3"/>
  <c r="K115" i="3"/>
  <c r="K118" i="3"/>
  <c r="K119" i="3"/>
  <c r="K120" i="3"/>
  <c r="K123" i="3"/>
  <c r="K126" i="3"/>
  <c r="K127" i="3"/>
  <c r="K128" i="3"/>
  <c r="L13" i="3"/>
  <c r="L14" i="3"/>
  <c r="L15" i="3"/>
  <c r="L17" i="3"/>
  <c r="L19" i="3"/>
  <c r="L21" i="3"/>
  <c r="L22" i="3"/>
  <c r="L23" i="3"/>
  <c r="L26" i="3"/>
  <c r="L27" i="3"/>
  <c r="L30" i="3"/>
  <c r="L33" i="3"/>
  <c r="L34" i="3"/>
  <c r="L37" i="3"/>
  <c r="L40" i="3"/>
  <c r="L41" i="3"/>
  <c r="L44" i="3"/>
  <c r="C9" i="5"/>
  <c r="F59" i="7" l="1"/>
  <c r="F9" i="7" s="1"/>
  <c r="F8" i="7" s="1"/>
  <c r="I72" i="7"/>
  <c r="I142" i="7"/>
  <c r="I59" i="7" l="1"/>
  <c r="I127" i="7"/>
  <c r="I128" i="7"/>
  <c r="G8" i="8"/>
  <c r="F7" i="8"/>
  <c r="D7" i="8"/>
  <c r="D6" i="8" s="1"/>
  <c r="F6" i="8" l="1"/>
  <c r="H6" i="8" s="1"/>
  <c r="H7" i="8"/>
  <c r="C7" i="8"/>
  <c r="C6" i="8" s="1"/>
  <c r="F29" i="5"/>
  <c r="F24" i="5"/>
  <c r="F20" i="5"/>
  <c r="F22" i="5"/>
  <c r="F19" i="5" l="1"/>
  <c r="G6" i="8"/>
  <c r="G7" i="8"/>
  <c r="F16" i="5"/>
  <c r="G14" i="5"/>
  <c r="D29" i="5"/>
  <c r="D26" i="5"/>
  <c r="D24" i="5"/>
  <c r="D22" i="5"/>
  <c r="D20" i="5"/>
  <c r="D16" i="5"/>
  <c r="D13" i="5"/>
  <c r="D11" i="5"/>
  <c r="D9" i="5"/>
  <c r="D7" i="5"/>
  <c r="G23" i="5"/>
  <c r="G21" i="5"/>
  <c r="C20" i="5"/>
  <c r="G20" i="5" s="1"/>
  <c r="G28" i="5"/>
  <c r="G25" i="5"/>
  <c r="C29" i="5"/>
  <c r="G29" i="5" s="1"/>
  <c r="G30" i="5"/>
  <c r="G27" i="5"/>
  <c r="C24" i="5"/>
  <c r="G24" i="5" s="1"/>
  <c r="G17" i="5"/>
  <c r="C13" i="5"/>
  <c r="C11" i="5"/>
  <c r="C7" i="5"/>
  <c r="J125" i="3"/>
  <c r="L125" i="3" s="1"/>
  <c r="J122" i="3"/>
  <c r="L122" i="3" s="1"/>
  <c r="J117" i="3"/>
  <c r="J105" i="3"/>
  <c r="L105" i="3" s="1"/>
  <c r="J95" i="3"/>
  <c r="L95" i="3" s="1"/>
  <c r="J86" i="3"/>
  <c r="J84" i="3"/>
  <c r="J68" i="3"/>
  <c r="J57" i="3"/>
  <c r="J59" i="3"/>
  <c r="J52" i="3"/>
  <c r="J51" i="3" l="1"/>
  <c r="L51" i="3" s="1"/>
  <c r="K117" i="3"/>
  <c r="J109" i="3"/>
  <c r="L117" i="3"/>
  <c r="L86" i="3"/>
  <c r="L84" i="3"/>
  <c r="L68" i="3"/>
  <c r="L59" i="3"/>
  <c r="L57" i="3"/>
  <c r="L52" i="3"/>
  <c r="K105" i="3"/>
  <c r="K125" i="3"/>
  <c r="J94" i="3"/>
  <c r="L94" i="3" s="1"/>
  <c r="J121" i="3"/>
  <c r="L121" i="3" s="1"/>
  <c r="G15" i="5"/>
  <c r="F11" i="5"/>
  <c r="G11" i="5" s="1"/>
  <c r="G12" i="5"/>
  <c r="F13" i="5"/>
  <c r="G13" i="5" s="1"/>
  <c r="L110" i="3"/>
  <c r="C22" i="5"/>
  <c r="G22" i="5" s="1"/>
  <c r="F7" i="5"/>
  <c r="G7" i="5" s="1"/>
  <c r="G8" i="5"/>
  <c r="D6" i="5"/>
  <c r="C16" i="5"/>
  <c r="G16" i="5" s="1"/>
  <c r="C26" i="5"/>
  <c r="G26" i="5" s="1"/>
  <c r="G10" i="5"/>
  <c r="D19" i="5"/>
  <c r="H127" i="3"/>
  <c r="H125" i="3"/>
  <c r="H122" i="3"/>
  <c r="H121" i="3" s="1"/>
  <c r="H119" i="3"/>
  <c r="H117" i="3"/>
  <c r="H107" i="3"/>
  <c r="H105" i="3"/>
  <c r="H101" i="3"/>
  <c r="H100" i="3" s="1"/>
  <c r="H124" i="3" l="1"/>
  <c r="K104" i="3"/>
  <c r="L104" i="3"/>
  <c r="K124" i="3"/>
  <c r="L124" i="3"/>
  <c r="J103" i="3"/>
  <c r="H109" i="3"/>
  <c r="L74" i="3"/>
  <c r="L63" i="3"/>
  <c r="H104" i="3"/>
  <c r="J62" i="3"/>
  <c r="J50" i="3" s="1"/>
  <c r="H95" i="3"/>
  <c r="H94" i="3" s="1"/>
  <c r="L109" i="3"/>
  <c r="C19" i="5"/>
  <c r="G19" i="5" s="1"/>
  <c r="G122" i="3"/>
  <c r="K122" i="3" s="1"/>
  <c r="F6" i="5"/>
  <c r="H103" i="3" l="1"/>
  <c r="J49" i="3"/>
  <c r="L50" i="3"/>
  <c r="L62" i="3"/>
  <c r="L103" i="3"/>
  <c r="G121" i="3"/>
  <c r="H84" i="3"/>
  <c r="H74" i="3"/>
  <c r="H68" i="3"/>
  <c r="H59" i="3"/>
  <c r="H57" i="3"/>
  <c r="H52" i="3"/>
  <c r="K121" i="3" l="1"/>
  <c r="H51" i="3"/>
  <c r="H63" i="3"/>
  <c r="L49" i="3"/>
  <c r="H86" i="3"/>
  <c r="H62" i="3" l="1"/>
  <c r="H50" i="3" s="1"/>
  <c r="H49" i="3" s="1"/>
  <c r="K110" i="3"/>
  <c r="G15" i="1"/>
  <c r="G84" i="3" l="1"/>
  <c r="K84" i="3" s="1"/>
  <c r="G101" i="3"/>
  <c r="K101" i="3" s="1"/>
  <c r="K109" i="3"/>
  <c r="K86" i="3"/>
  <c r="K95" i="3"/>
  <c r="G94" i="3"/>
  <c r="K94" i="3" s="1"/>
  <c r="G74" i="3"/>
  <c r="K74" i="3" s="1"/>
  <c r="J29" i="3"/>
  <c r="L29" i="3" s="1"/>
  <c r="J43" i="3"/>
  <c r="L35" i="3"/>
  <c r="J32" i="3"/>
  <c r="J25" i="3"/>
  <c r="L25" i="3" s="1"/>
  <c r="J20" i="3"/>
  <c r="J18" i="3"/>
  <c r="J16" i="3"/>
  <c r="L32" i="3" l="1"/>
  <c r="J31" i="3"/>
  <c r="L20" i="3"/>
  <c r="J42" i="3"/>
  <c r="L42" i="3" s="1"/>
  <c r="L43" i="3"/>
  <c r="L18" i="3"/>
  <c r="L16" i="3"/>
  <c r="K103" i="3"/>
  <c r="K68" i="3"/>
  <c r="G100" i="3"/>
  <c r="K100" i="3" s="1"/>
  <c r="G57" i="3"/>
  <c r="K57" i="3" s="1"/>
  <c r="G63" i="3"/>
  <c r="K63" i="3" s="1"/>
  <c r="G59" i="3"/>
  <c r="K59" i="3" s="1"/>
  <c r="J12" i="3"/>
  <c r="J39" i="3"/>
  <c r="L39" i="3" s="1"/>
  <c r="G52" i="3"/>
  <c r="K52" i="3" s="1"/>
  <c r="J24" i="3"/>
  <c r="L24" i="3" s="1"/>
  <c r="J28" i="3"/>
  <c r="L28" i="3" s="1"/>
  <c r="H35" i="3"/>
  <c r="H32" i="3"/>
  <c r="H43" i="3"/>
  <c r="H42" i="3" s="1"/>
  <c r="H29" i="3"/>
  <c r="H28" i="3" s="1"/>
  <c r="H25" i="3"/>
  <c r="H24" i="3" s="1"/>
  <c r="H20" i="3"/>
  <c r="H18" i="3"/>
  <c r="H16" i="3"/>
  <c r="H39" i="3"/>
  <c r="H38" i="3" s="1"/>
  <c r="L31" i="3" l="1"/>
  <c r="L12" i="3"/>
  <c r="G62" i="3"/>
  <c r="K62" i="3" s="1"/>
  <c r="G51" i="3"/>
  <c r="H12" i="3"/>
  <c r="H31" i="3"/>
  <c r="J38" i="3"/>
  <c r="J11" i="3" s="1"/>
  <c r="K44" i="3"/>
  <c r="K41" i="3"/>
  <c r="K37" i="3"/>
  <c r="K34" i="3"/>
  <c r="K33" i="3"/>
  <c r="K30" i="3"/>
  <c r="K27" i="3"/>
  <c r="K26" i="3"/>
  <c r="L11" i="3" l="1"/>
  <c r="L38" i="3"/>
  <c r="H11" i="3"/>
  <c r="G50" i="3"/>
  <c r="G49" i="3" s="1"/>
  <c r="K51" i="3"/>
  <c r="G29" i="3"/>
  <c r="K29" i="3" s="1"/>
  <c r="G39" i="3"/>
  <c r="G20" i="3"/>
  <c r="K20" i="3" s="1"/>
  <c r="G16" i="3"/>
  <c r="K16" i="3" s="1"/>
  <c r="G25" i="3"/>
  <c r="G32" i="3"/>
  <c r="G18" i="3"/>
  <c r="K18" i="3" s="1"/>
  <c r="K35" i="3"/>
  <c r="G43" i="3"/>
  <c r="K50" i="3" l="1"/>
  <c r="K49" i="3"/>
  <c r="G28" i="3"/>
  <c r="K28" i="3" s="1"/>
  <c r="G38" i="3"/>
  <c r="K38" i="3" s="1"/>
  <c r="K39" i="3"/>
  <c r="G12" i="3"/>
  <c r="K12" i="3" s="1"/>
  <c r="K43" i="3"/>
  <c r="G42" i="3"/>
  <c r="K42" i="3" s="1"/>
  <c r="K25" i="3"/>
  <c r="G24" i="3"/>
  <c r="K24" i="3" s="1"/>
  <c r="K32" i="3"/>
  <c r="G31" i="3"/>
  <c r="K31" i="3" s="1"/>
  <c r="G11" i="3" l="1"/>
  <c r="K11" i="3" s="1"/>
  <c r="K10" i="1"/>
  <c r="K14" i="1"/>
  <c r="K13" i="1"/>
  <c r="J15" i="1"/>
  <c r="L15" i="1" s="1"/>
  <c r="J12" i="1"/>
  <c r="L12" i="1" s="1"/>
  <c r="H15" i="1"/>
  <c r="H12" i="1"/>
  <c r="G12" i="1"/>
  <c r="G16" i="1" s="1"/>
  <c r="H16" i="1" l="1"/>
  <c r="K15" i="1"/>
  <c r="K12" i="1"/>
  <c r="J16" i="1"/>
  <c r="L16" i="1" l="1"/>
  <c r="K16" i="1"/>
  <c r="C6" i="5"/>
  <c r="G6" i="5" s="1"/>
  <c r="G9" i="5"/>
  <c r="L27" i="1" l="1"/>
  <c r="I8" i="7"/>
</calcChain>
</file>

<file path=xl/sharedStrings.xml><?xml version="1.0" encoding="utf-8"?>
<sst xmlns="http://schemas.openxmlformats.org/spreadsheetml/2006/main" count="376" uniqueCount="199">
  <si>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</si>
  <si>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</si>
  <si>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</si>
  <si>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</si>
  <si>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</si>
  <si>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</si>
  <si>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</si>
  <si>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</si>
  <si>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II. POSEBNI DIO</t>
  </si>
  <si>
    <t>I. OPĆI DIO</t>
  </si>
  <si>
    <t>Materijalni rashodi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</si>
  <si>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</si>
  <si>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</si>
  <si>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</si>
  <si>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</si>
  <si>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</si>
  <si>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</si>
  <si>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</si>
  <si>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</si>
  <si>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</si>
  <si>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</si>
  <si>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</si>
  <si>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</si>
  <si>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</si>
  <si>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</si>
  <si>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</si>
  <si>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</si>
  <si>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</si>
  <si>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</si>
  <si>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</si>
  <si>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</si>
  <si>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</si>
  <si>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</si>
  <si>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</si>
  <si>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</si>
  <si>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</si>
  <si>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</si>
  <si>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>5=4/3*100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</si>
  <si>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</si>
  <si>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</si>
  <si>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</si>
  <si>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</si>
  <si>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</si>
  <si>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</si>
  <si>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</si>
  <si>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</si>
  <si>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</si>
  <si>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</si>
  <si>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</si>
  <si>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</si>
  <si>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</si>
  <si>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</si>
  <si>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</si>
  <si>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</si>
  <si>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</si>
  <si>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Pomoći od međunarodnih organizacija te institucija i tijela EU</t>
  </si>
  <si>
    <t>Kapitalne pomoći od institucija i tijela EU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</si>
  <si>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</si>
  <si>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</si>
  <si>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</si>
  <si>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Prihodi od imovine</t>
  </si>
  <si>
    <t>Pomoći od izvanproračunskih korisnika</t>
  </si>
  <si>
    <t>Tekuće pomoći od HZMO-a, HZZ-a i HZZO-a</t>
  </si>
  <si>
    <t>Prihodi od financijske imovine</t>
  </si>
  <si>
    <t>Kamate na oročena sredstva i depozite po viđenj</t>
  </si>
  <si>
    <t>Prihodi od pozitivnih tečajnih razlika i razlika zbog promjene valutne klauzule</t>
  </si>
  <si>
    <t>Prihodi od upravnih i administrativnih pristojbi, pristojbi po posebnim propisima i naknada</t>
  </si>
  <si>
    <t>Prihodi po posebnih propisima</t>
  </si>
  <si>
    <t>Ostali nespomenuti prihodi</t>
  </si>
  <si>
    <t>Prihodi od pruženih usluga</t>
  </si>
  <si>
    <t>Donacije od pravnih i fizičkih osoba izvan općeg proračuna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</si>
  <si>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</si>
  <si>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</si>
  <si>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</si>
  <si>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</si>
  <si>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nadležog proračuna za financiranje rashoda za nabavu nefinancijske imovine</t>
  </si>
  <si>
    <t>Kazne, upravne mjere i ostali rashodi</t>
  </si>
  <si>
    <t>Ostali prihodi</t>
  </si>
  <si>
    <t>Tekuće pomoći od institucija i tijela EU</t>
  </si>
  <si>
    <t>Plaće u naravi</t>
  </si>
  <si>
    <t>Plaće za prekovremeni rad</t>
  </si>
  <si>
    <t>Plaće za posebne uvjete rada</t>
  </si>
  <si>
    <t>Ostali rashodi za zaposlene</t>
  </si>
  <si>
    <t>Doprinosi na plaće</t>
  </si>
  <si>
    <t>Doprinosi za obvezno zdravstveno osiguranja</t>
  </si>
  <si>
    <t>Doprinosi za obvezno osiguranje u slučaju nezaposlenosti</t>
  </si>
  <si>
    <t>Stručno usavršavanje zaposlenika</t>
  </si>
  <si>
    <t>Naknade za prijevoz, za rad na terenu i odvojeni život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</si>
  <si>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</si>
  <si>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</si>
  <si>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</si>
  <si>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</si>
  <si>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</si>
  <si>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</si>
  <si>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</si>
  <si>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</si>
  <si>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</si>
  <si>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</si>
  <si>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</si>
  <si>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</si>
  <si>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usluga</t>
  </si>
  <si>
    <t>Intelektualne i osobne usluge</t>
  </si>
  <si>
    <t>Računalne usluge</t>
  </si>
  <si>
    <t>Ostale usluge</t>
  </si>
  <si>
    <t>Naknade troškova osobama izvan radnog odnosa</t>
  </si>
  <si>
    <t>Naknade troškova službenog puta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</si>
  <si>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</si>
  <si>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</si>
  <si>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</si>
  <si>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</si>
  <si>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</si>
  <si>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</si>
  <si>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</si>
  <si>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</si>
  <si>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</si>
  <si>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</si>
  <si>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</si>
  <si>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Ostali financijski rashodi</t>
  </si>
  <si>
    <t>Naknade građanima i kućanstvima na temelju osiguranja i druge naknade</t>
  </si>
  <si>
    <t>Ostale nakade građanima i kućantstvima iz proračuna</t>
  </si>
  <si>
    <t>Naknade građanima i kućanstvima u novcu</t>
  </si>
  <si>
    <t>Rashodi za nabavu proizvedene dugotrajne imovine</t>
  </si>
  <si>
    <t>Postrojenja i oprema</t>
  </si>
  <si>
    <t>Uredska oprema i namještaj</t>
  </si>
  <si>
    <t>Oprema za održavanje i zaštitu</t>
  </si>
  <si>
    <t>Instrumenti, uređaji i strojevi</t>
  </si>
  <si>
    <t>Uređaji, strojevi i oprema za ostale namjene</t>
  </si>
  <si>
    <t>Rashodi za nabavu plemenitih metala i ostalih pohranjenih vrijednosti</t>
  </si>
  <si>
    <t>Plemeniti metali i ostale pohranjene vrijednosti</t>
  </si>
  <si>
    <t>Pohranjene knjige, umjetnička djela i slične vrijednosti</t>
  </si>
  <si>
    <t>Službena, radna i zaštitna odjeća i obuće</t>
  </si>
  <si>
    <t>Naknade za rad predstvaničkih i izvršnih tijela, povjerenstava i slično</t>
  </si>
  <si>
    <t>Rashodi za nabavu neproizvedene dugotrajne imovine</t>
  </si>
  <si>
    <t>Materijalna imovina - prirodna bogatstva</t>
  </si>
  <si>
    <t>Zemljište</t>
  </si>
  <si>
    <t>Nematerijalna imovina</t>
  </si>
  <si>
    <t>Komunikacijska oprema</t>
  </si>
  <si>
    <t>Knjige, umjetnička djela i ostale izložbene vrijednosti</t>
  </si>
  <si>
    <t>Knjige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</si>
  <si>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</si>
  <si>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</si>
  <si>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</si>
  <si>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</si>
  <si>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>Dodatna ulaganja na postrojenjima i opremi</t>
  </si>
  <si>
    <t>4 Prihodi za posebne namjene</t>
  </si>
  <si>
    <t>43 Ostali prihodi za posebne namjene</t>
  </si>
  <si>
    <t>5 Pomoći</t>
  </si>
  <si>
    <t>52 Ostale pomoći i darovnice</t>
  </si>
  <si>
    <t xml:space="preserve">  57 Ostali programi EU</t>
  </si>
  <si>
    <t>6 Donacije</t>
  </si>
  <si>
    <t>61 Donacije</t>
  </si>
  <si>
    <t>08 Rekreacija, kultura i religija</t>
  </si>
  <si>
    <t>082 Službe kulture</t>
  </si>
  <si>
    <t>Opći prihodi i primitci</t>
  </si>
  <si>
    <t>Vlastiti prihodi</t>
  </si>
  <si>
    <t>Ostale pomoći i darovnice</t>
  </si>
  <si>
    <t>Donacije</t>
  </si>
  <si>
    <t>Arhivi programska djelatnost</t>
  </si>
  <si>
    <t>Administracija i upravljanje</t>
  </si>
  <si>
    <t>Plaće</t>
  </si>
  <si>
    <t>Pohranjene knjige, umjetnička djela</t>
  </si>
  <si>
    <t>Naknade za prijevoz</t>
  </si>
  <si>
    <t>stručno usavršavanje zaposlenika</t>
  </si>
  <si>
    <t>Uredski materijal i ostali materijal</t>
  </si>
  <si>
    <t>Sitan inventar i autogume</t>
  </si>
  <si>
    <t>Službena,radna  i zaštitna odjeća</t>
  </si>
  <si>
    <t>Doprinosi za obvezno zdravstveno osiguranje</t>
  </si>
  <si>
    <t>Zdravstvene i veterinarske usluge</t>
  </si>
  <si>
    <t>Naknade za rad predstavničkih tijela</t>
  </si>
  <si>
    <t>Negativne tečajne razlike</t>
  </si>
  <si>
    <t xml:space="preserve">OSTVARENJE/IZVRŠENJE 
2023. </t>
  </si>
  <si>
    <t xml:space="preserve">OSTVARENJE/ IZVRŠENJE 
2023. </t>
  </si>
  <si>
    <t>52 Pomoći od izvan prorač. korisnika</t>
  </si>
  <si>
    <t xml:space="preserve"> IZVRŠENJE 
2023. </t>
  </si>
  <si>
    <t>Tekuće donacije neprofitnih org.</t>
  </si>
  <si>
    <t>A78300010</t>
  </si>
  <si>
    <t>Naknada za korištenje privatnog automobila u sl.svrhe</t>
  </si>
  <si>
    <t>Naknada troškova osobama izvan radnog odnosa</t>
  </si>
  <si>
    <t>Administracija i upravljanje ostali izvori</t>
  </si>
  <si>
    <t>IZVORNI PLAN ILI REBALANS 2024.*</t>
  </si>
  <si>
    <t>TEKUĆI PLAN 2024.*</t>
  </si>
  <si>
    <t xml:space="preserve">OSTVARENJE/IZVRŠENJE 
2024. </t>
  </si>
  <si>
    <t xml:space="preserve">OSTVARENJE/ IZVRŠENJE 
2024. </t>
  </si>
  <si>
    <t>Ostala komunikacijska oprema</t>
  </si>
  <si>
    <t xml:space="preserve"> IZVRŠENJE 
2024. </t>
  </si>
  <si>
    <t>Dodatna ulaganja na ostrojenju i opremi</t>
  </si>
  <si>
    <t>Državni arhiv u</t>
  </si>
  <si>
    <t>IZVRŠENJE FINANCIJSKOG PLANA PRORAČUNSKOG KORISNIKA DRŽAVNOG PRORAČUNA
 ZA   2024. GODINU</t>
  </si>
  <si>
    <t>Pom.pror.koris.iz pror.koji im nije nadležan</t>
  </si>
  <si>
    <t>Kapital. prijenosi između proračunskih korisnika istog proračuna temeljem prijenosa EU sredstava</t>
  </si>
  <si>
    <t>3221+3222</t>
  </si>
  <si>
    <t>Ostala prava</t>
  </si>
  <si>
    <t>4262+4263</t>
  </si>
  <si>
    <t>4241+4244</t>
  </si>
  <si>
    <t>Ostale nespomenute usluge</t>
  </si>
  <si>
    <t>Ost.nespomenute izložb.vrijednosti</t>
  </si>
  <si>
    <t>A78300003</t>
  </si>
  <si>
    <t>A56502803</t>
  </si>
  <si>
    <t>A78300103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</si>
</sst>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1"/>
      <name val="Times New Roman"/>
      <family val="1"/>
      <charset val="238"/>
    </font>
    <font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18" fillId="0" borderId="0" xfId="0" applyFont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9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/>
    <xf numFmtId="4" fontId="16" fillId="2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wrapText="1"/>
    </xf>
    <xf numFmtId="4" fontId="14" fillId="0" borderId="0" xfId="0" applyNumberFormat="1" applyFont="1" applyAlignment="1">
      <alignment vertical="top" wrapText="1"/>
    </xf>
    <xf numFmtId="4" fontId="0" fillId="0" borderId="0" xfId="0" applyNumberFormat="1"/>
    <xf numFmtId="0" fontId="9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1" fillId="0" borderId="0" xfId="0" applyFont="1"/>
    <xf numFmtId="0" fontId="20" fillId="2" borderId="3" xfId="0" quotePrefix="1" applyFont="1" applyFill="1" applyBorder="1" applyAlignment="1">
      <alignment horizontal="left" vertical="center"/>
    </xf>
    <xf numFmtId="4" fontId="1" fillId="2" borderId="3" xfId="0" applyNumberFormat="1" applyFont="1" applyFill="1" applyBorder="1"/>
    <xf numFmtId="0" fontId="1" fillId="2" borderId="0" xfId="0" applyFont="1" applyFill="1"/>
    <xf numFmtId="4" fontId="0" fillId="2" borderId="3" xfId="0" applyNumberFormat="1" applyFill="1" applyBorder="1"/>
    <xf numFmtId="0" fontId="0" fillId="2" borderId="0" xfId="0" applyFill="1"/>
    <xf numFmtId="4" fontId="6" fillId="2" borderId="3" xfId="0" applyNumberFormat="1" applyFont="1" applyFill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0" borderId="0" xfId="0" applyAlignment="1">
      <alignment wrapText="1"/>
    </xf>
    <xf numFmtId="0" fontId="7" fillId="2" borderId="3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right" vertical="center" wrapText="1"/>
    </xf>
    <xf numFmtId="4" fontId="3" fillId="0" borderId="0" xfId="0" applyNumberFormat="1" applyFont="1"/>
    <xf numFmtId="4" fontId="1" fillId="0" borderId="3" xfId="0" applyNumberFormat="1" applyFont="1" applyBorder="1" applyAlignment="1">
      <alignment horizontal="center"/>
    </xf>
    <xf numFmtId="4" fontId="3" fillId="3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4" fontId="26" fillId="2" borderId="4" xfId="0" applyNumberFormat="1" applyFont="1" applyFill="1" applyBorder="1" applyAlignment="1">
      <alignment horizontal="right"/>
    </xf>
    <xf numFmtId="0" fontId="24" fillId="2" borderId="3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/>
    </xf>
    <xf numFmtId="4" fontId="22" fillId="3" borderId="4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vertical="center"/>
    </xf>
    <xf numFmtId="4" fontId="9" fillId="3" borderId="3" xfId="0" applyNumberFormat="1" applyFont="1" applyFill="1" applyBorder="1" applyAlignment="1">
      <alignment vertical="center" wrapText="1"/>
    </xf>
    <xf numFmtId="4" fontId="0" fillId="0" borderId="3" xfId="0" applyNumberFormat="1" applyBorder="1" applyAlignment="1">
      <alignment horizontal="center"/>
    </xf>
    <xf numFmtId="164" fontId="21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wrapText="1"/>
    </xf>
    <xf numFmtId="2" fontId="3" fillId="3" borderId="3" xfId="0" quotePrefix="1" applyNumberFormat="1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right"/>
    </xf>
    <xf numFmtId="0" fontId="27" fillId="0" borderId="3" xfId="0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left" vertical="center" wrapText="1"/>
    </xf>
    <xf numFmtId="4" fontId="26" fillId="3" borderId="4" xfId="0" applyNumberFormat="1" applyFont="1" applyFill="1" applyBorder="1" applyAlignment="1">
      <alignment horizontal="right"/>
    </xf>
    <xf numFmtId="0" fontId="26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19" fillId="0" borderId="6" xfId="0" applyFont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/>
    </xf>
    <xf numFmtId="4" fontId="3" fillId="3" borderId="6" xfId="0" applyNumberFormat="1" applyFont="1" applyFill="1" applyBorder="1" applyAlignment="1">
      <alignment horizontal="right"/>
    </xf>
    <xf numFmtId="0" fontId="24" fillId="3" borderId="7" xfId="0" applyFont="1" applyFill="1" applyBorder="1" applyAlignment="1">
      <alignment horizontal="left" vertical="center" wrapText="1"/>
    </xf>
    <xf numFmtId="4" fontId="6" fillId="3" borderId="12" xfId="0" applyNumberFormat="1" applyFont="1" applyFill="1" applyBorder="1" applyAlignment="1">
      <alignment horizontal="right"/>
    </xf>
    <xf numFmtId="4" fontId="3" fillId="3" borderId="7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4" fontId="26" fillId="3" borderId="3" xfId="0" applyNumberFormat="1" applyFont="1" applyFill="1" applyBorder="1" applyAlignment="1">
      <alignment horizontal="right"/>
    </xf>
    <xf numFmtId="0" fontId="19" fillId="2" borderId="3" xfId="0" applyFont="1" applyFill="1" applyBorder="1" applyAlignment="1">
      <alignment horizontal="left" vertical="center" wrapText="1"/>
    </xf>
    <xf numFmtId="2" fontId="9" fillId="0" borderId="3" xfId="0" applyNumberFormat="1" applyFont="1" applyBorder="1" applyAlignment="1">
      <alignment vertical="center" wrapText="1"/>
    </xf>
    <xf numFmtId="2" fontId="6" fillId="0" borderId="3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 vertical="center"/>
    </xf>
    <xf numFmtId="0" fontId="29" fillId="2" borderId="4" xfId="0" applyFont="1" applyFill="1" applyBorder="1" applyAlignment="1">
      <alignment horizontal="righ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0" fillId="0" borderId="3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5"/>
  <sheetViews>
    <sheetView topLeftCell="B13" zoomScaleNormal="100" workbookViewId="0">
      <selection activeCell="I21" sqref="I2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  <col min="14" max="14" width="9.85546875" bestFit="1" customWidth="1"/>
  </cols>
  <sheetData>
    <row r="1" spans="2:14" ht="42" customHeight="1" x14ac:dyDescent="0.25">
      <c r="B1" s="147" t="s">
        <v>187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26"/>
    </row>
    <row r="2" spans="2:14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4" ht="15.75" customHeight="1" x14ac:dyDescent="0.25">
      <c r="B3" s="147" t="s">
        <v>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25"/>
    </row>
    <row r="4" spans="2:14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4" ht="18" customHeight="1" x14ac:dyDescent="0.25">
      <c r="B5" s="147" t="s">
        <v>43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24"/>
    </row>
    <row r="6" spans="2:14" ht="18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24"/>
    </row>
    <row r="7" spans="2:14" ht="18" customHeight="1" x14ac:dyDescent="0.25">
      <c r="B7" s="163" t="s">
        <v>54</v>
      </c>
      <c r="C7" s="163"/>
      <c r="D7" s="163"/>
      <c r="E7" s="163"/>
      <c r="F7" s="163"/>
      <c r="G7" s="5"/>
      <c r="H7" s="6"/>
      <c r="I7" s="6"/>
      <c r="J7" s="6"/>
      <c r="K7" s="30"/>
      <c r="L7" s="30"/>
    </row>
    <row r="8" spans="2:14" ht="25.5" x14ac:dyDescent="0.25">
      <c r="B8" s="157" t="s">
        <v>7</v>
      </c>
      <c r="C8" s="157"/>
      <c r="D8" s="157"/>
      <c r="E8" s="157"/>
      <c r="F8" s="157"/>
      <c r="G8" s="28" t="s">
        <v>170</v>
      </c>
      <c r="H8" s="28" t="s">
        <v>179</v>
      </c>
      <c r="I8" s="28" t="s">
        <v>180</v>
      </c>
      <c r="J8" s="28" t="s">
        <v>181</v>
      </c>
      <c r="K8" s="28" t="s">
        <v>19</v>
      </c>
      <c r="L8" s="28" t="s">
        <v>41</v>
      </c>
    </row>
    <row r="9" spans="2:14" x14ac:dyDescent="0.25">
      <c r="B9" s="158">
        <v>1</v>
      </c>
      <c r="C9" s="158"/>
      <c r="D9" s="158"/>
      <c r="E9" s="158"/>
      <c r="F9" s="159"/>
      <c r="G9" s="34">
        <v>2</v>
      </c>
      <c r="H9" s="33">
        <v>3</v>
      </c>
      <c r="I9" s="33">
        <v>4</v>
      </c>
      <c r="J9" s="33">
        <v>5</v>
      </c>
      <c r="K9" s="33" t="s">
        <v>32</v>
      </c>
      <c r="L9" s="33" t="s">
        <v>33</v>
      </c>
    </row>
    <row r="10" spans="2:14" x14ac:dyDescent="0.25">
      <c r="B10" s="153" t="s">
        <v>21</v>
      </c>
      <c r="C10" s="154"/>
      <c r="D10" s="154"/>
      <c r="E10" s="154"/>
      <c r="F10" s="155"/>
      <c r="G10" s="46">
        <v>353940.79</v>
      </c>
      <c r="H10" s="47">
        <v>608270.54</v>
      </c>
      <c r="I10" s="47">
        <v>608270.54</v>
      </c>
      <c r="J10" s="47">
        <v>758989.85</v>
      </c>
      <c r="K10" s="47">
        <f>+J10/G10*100</f>
        <v>214.43977960268441</v>
      </c>
      <c r="L10" s="47">
        <f>J10/I10*100</f>
        <v>124.7783346535244</v>
      </c>
    </row>
    <row r="11" spans="2:14" x14ac:dyDescent="0.25">
      <c r="B11" s="156" t="s">
        <v>20</v>
      </c>
      <c r="C11" s="155"/>
      <c r="D11" s="155"/>
      <c r="E11" s="155"/>
      <c r="F11" s="155"/>
      <c r="G11" s="46"/>
      <c r="H11" s="47">
        <v>0</v>
      </c>
      <c r="I11" s="47">
        <v>0</v>
      </c>
      <c r="J11" s="47"/>
      <c r="K11" s="47">
        <v>0</v>
      </c>
      <c r="L11" s="47" t="e">
        <f>J11/I11*100</f>
        <v>#DIV/0!</v>
      </c>
    </row>
    <row r="12" spans="2:14" x14ac:dyDescent="0.25">
      <c r="B12" s="150" t="s">
        <v>0</v>
      </c>
      <c r="C12" s="151"/>
      <c r="D12" s="151"/>
      <c r="E12" s="151"/>
      <c r="F12" s="152"/>
      <c r="G12" s="48">
        <f>G10+G11</f>
        <v>353940.79</v>
      </c>
      <c r="H12" s="49">
        <f>H10+H11</f>
        <v>608270.54</v>
      </c>
      <c r="I12" s="49">
        <f>I10+I11</f>
        <v>608270.54</v>
      </c>
      <c r="J12" s="49">
        <f>J10+J11</f>
        <v>758989.85</v>
      </c>
      <c r="K12" s="49">
        <f t="shared" ref="K12:K16" si="0">+J12/G12*100</f>
        <v>214.43977960268441</v>
      </c>
      <c r="L12" s="47">
        <f t="shared" ref="L12:L16" si="1">J12/I12*100</f>
        <v>124.7783346535244</v>
      </c>
    </row>
    <row r="13" spans="2:14" x14ac:dyDescent="0.25">
      <c r="B13" s="162" t="s">
        <v>22</v>
      </c>
      <c r="C13" s="154"/>
      <c r="D13" s="154"/>
      <c r="E13" s="154"/>
      <c r="F13" s="154"/>
      <c r="G13" s="50">
        <v>355048.44</v>
      </c>
      <c r="H13" s="47">
        <v>426479.11</v>
      </c>
      <c r="I13" s="47">
        <v>426479.11</v>
      </c>
      <c r="J13" s="47">
        <v>408624.39</v>
      </c>
      <c r="K13" s="47">
        <f t="shared" si="0"/>
        <v>115.08975789331733</v>
      </c>
      <c r="L13" s="47">
        <f t="shared" si="1"/>
        <v>95.813459655737887</v>
      </c>
    </row>
    <row r="14" spans="2:14" x14ac:dyDescent="0.25">
      <c r="B14" s="156" t="s">
        <v>23</v>
      </c>
      <c r="C14" s="155"/>
      <c r="D14" s="155"/>
      <c r="E14" s="155"/>
      <c r="F14" s="155"/>
      <c r="G14" s="46">
        <v>58973.63</v>
      </c>
      <c r="H14" s="47">
        <v>176182.43</v>
      </c>
      <c r="I14" s="47">
        <v>176182.43</v>
      </c>
      <c r="J14" s="47">
        <v>286305.62</v>
      </c>
      <c r="K14" s="47">
        <f t="shared" si="0"/>
        <v>485.48074792072322</v>
      </c>
      <c r="L14" s="47">
        <f t="shared" si="1"/>
        <v>162.50520554177851</v>
      </c>
      <c r="N14" s="62"/>
    </row>
    <row r="15" spans="2:14" x14ac:dyDescent="0.25">
      <c r="B15" s="19" t="s">
        <v>1</v>
      </c>
      <c r="C15" s="20"/>
      <c r="D15" s="20"/>
      <c r="E15" s="20"/>
      <c r="F15" s="20"/>
      <c r="G15" s="98">
        <f>SUM(G13:G14)</f>
        <v>414022.07</v>
      </c>
      <c r="H15" s="49">
        <f>H13+H14</f>
        <v>602661.54</v>
      </c>
      <c r="I15" s="49">
        <f>I13+I14</f>
        <v>602661.54</v>
      </c>
      <c r="J15" s="49">
        <f>J13+J14</f>
        <v>694930.01</v>
      </c>
      <c r="K15" s="49">
        <f t="shared" si="0"/>
        <v>167.84854247021178</v>
      </c>
      <c r="L15" s="47">
        <f t="shared" si="1"/>
        <v>115.31016397694798</v>
      </c>
      <c r="M15" s="62"/>
    </row>
    <row r="16" spans="2:14" x14ac:dyDescent="0.25">
      <c r="B16" s="161" t="s">
        <v>2</v>
      </c>
      <c r="C16" s="151"/>
      <c r="D16" s="151"/>
      <c r="E16" s="151"/>
      <c r="F16" s="151"/>
      <c r="G16" s="99">
        <f>G12-G15</f>
        <v>-60081.280000000028</v>
      </c>
      <c r="H16" s="99">
        <f t="shared" ref="H16:I16" si="2">H12-H15</f>
        <v>5609</v>
      </c>
      <c r="I16" s="99">
        <f t="shared" si="2"/>
        <v>5609</v>
      </c>
      <c r="J16" s="51">
        <f>J12-J15</f>
        <v>64059.839999999967</v>
      </c>
      <c r="K16" s="51">
        <f t="shared" si="0"/>
        <v>-106.62196278108578</v>
      </c>
      <c r="L16" s="47">
        <f t="shared" si="1"/>
        <v>1142.0902121590295</v>
      </c>
      <c r="M16" s="62"/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63" t="s">
        <v>48</v>
      </c>
      <c r="C18" s="163"/>
      <c r="D18" s="163"/>
      <c r="E18" s="163"/>
      <c r="F18" s="163"/>
      <c r="G18" s="7"/>
      <c r="H18" s="7"/>
      <c r="I18" s="7"/>
      <c r="J18" s="7"/>
      <c r="K18" s="1"/>
      <c r="L18" s="1"/>
      <c r="M18" s="85"/>
    </row>
    <row r="19" spans="1:49" ht="25.5" x14ac:dyDescent="0.25">
      <c r="B19" s="157" t="s">
        <v>7</v>
      </c>
      <c r="C19" s="157"/>
      <c r="D19" s="157"/>
      <c r="E19" s="157"/>
      <c r="F19" s="157"/>
      <c r="G19" s="28" t="s">
        <v>170</v>
      </c>
      <c r="H19" s="2" t="s">
        <v>179</v>
      </c>
      <c r="I19" s="2" t="s">
        <v>180</v>
      </c>
      <c r="J19" s="2" t="s">
        <v>181</v>
      </c>
      <c r="K19" s="2" t="s">
        <v>19</v>
      </c>
      <c r="L19" s="2" t="s">
        <v>41</v>
      </c>
      <c r="M19" s="62"/>
    </row>
    <row r="20" spans="1:49" x14ac:dyDescent="0.25">
      <c r="B20" s="164">
        <v>1</v>
      </c>
      <c r="C20" s="165"/>
      <c r="D20" s="165"/>
      <c r="E20" s="165"/>
      <c r="F20" s="165"/>
      <c r="G20" s="35">
        <v>2</v>
      </c>
      <c r="H20" s="33">
        <v>3</v>
      </c>
      <c r="I20" s="33">
        <v>4</v>
      </c>
      <c r="J20" s="33">
        <v>5</v>
      </c>
      <c r="K20" s="33" t="s">
        <v>32</v>
      </c>
      <c r="L20" s="33" t="s">
        <v>33</v>
      </c>
    </row>
    <row r="21" spans="1:49" ht="15.75" customHeight="1" x14ac:dyDescent="0.25">
      <c r="B21" s="153" t="s">
        <v>24</v>
      </c>
      <c r="C21" s="166"/>
      <c r="D21" s="166"/>
      <c r="E21" s="166"/>
      <c r="F21" s="166"/>
      <c r="G21" s="29"/>
      <c r="H21" s="18"/>
      <c r="I21" s="18"/>
      <c r="J21" s="18"/>
      <c r="K21" s="18"/>
      <c r="L21" s="18"/>
    </row>
    <row r="22" spans="1:49" x14ac:dyDescent="0.25">
      <c r="B22" s="153" t="s">
        <v>25</v>
      </c>
      <c r="C22" s="154"/>
      <c r="D22" s="154"/>
      <c r="E22" s="154"/>
      <c r="F22" s="154"/>
      <c r="G22" s="27"/>
      <c r="H22" s="18"/>
      <c r="I22" s="18"/>
      <c r="J22" s="18"/>
      <c r="K22" s="18"/>
      <c r="L22" s="18"/>
    </row>
    <row r="23" spans="1:49" ht="15" customHeight="1" x14ac:dyDescent="0.25">
      <c r="B23" s="167" t="s">
        <v>42</v>
      </c>
      <c r="C23" s="168"/>
      <c r="D23" s="168"/>
      <c r="E23" s="168"/>
      <c r="F23" s="169"/>
      <c r="G23" s="36"/>
      <c r="H23" s="37"/>
      <c r="I23" s="37"/>
      <c r="J23" s="37"/>
      <c r="K23" s="37"/>
      <c r="L23" s="37"/>
    </row>
    <row r="24" spans="1:49" s="38" customFormat="1" ht="15" customHeight="1" x14ac:dyDescent="0.25">
      <c r="A24"/>
      <c r="B24" s="153" t="s">
        <v>13</v>
      </c>
      <c r="C24" s="154"/>
      <c r="D24" s="154"/>
      <c r="E24" s="154"/>
      <c r="F24" s="154"/>
      <c r="G24" s="139">
        <v>30633.93</v>
      </c>
      <c r="H24" s="140">
        <v>14956.5</v>
      </c>
      <c r="I24" s="141">
        <v>14956.5</v>
      </c>
      <c r="J24" s="140">
        <v>14634.63</v>
      </c>
      <c r="K24" s="140">
        <f>J24/G24*100</f>
        <v>47.772616833687351</v>
      </c>
      <c r="L24" s="18">
        <f>J24/I24*100</f>
        <v>97.847959081335873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8" customFormat="1" ht="15" customHeight="1" x14ac:dyDescent="0.25">
      <c r="A25"/>
      <c r="B25" s="153" t="s">
        <v>47</v>
      </c>
      <c r="C25" s="154"/>
      <c r="D25" s="154"/>
      <c r="E25" s="154"/>
      <c r="F25" s="154"/>
      <c r="G25" s="139">
        <v>14634.43</v>
      </c>
      <c r="H25" s="140">
        <v>20565.5</v>
      </c>
      <c r="I25" s="141">
        <v>20565.5</v>
      </c>
      <c r="J25" s="140">
        <v>34471.11</v>
      </c>
      <c r="K25" s="140">
        <f>J25/G25*100</f>
        <v>235.54801929422601</v>
      </c>
      <c r="L25" s="18">
        <f t="shared" ref="L25:L27" si="3">J25/I25*100</f>
        <v>167.61620189151736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45" customFormat="1" x14ac:dyDescent="0.25">
      <c r="A26" s="44"/>
      <c r="B26" s="167" t="s">
        <v>49</v>
      </c>
      <c r="C26" s="168"/>
      <c r="D26" s="168"/>
      <c r="E26" s="168"/>
      <c r="F26" s="169"/>
      <c r="G26" s="103"/>
      <c r="H26" s="104"/>
      <c r="I26" s="105"/>
      <c r="J26" s="105"/>
      <c r="K26" s="106"/>
      <c r="L26" s="106" t="e">
        <f t="shared" si="3"/>
        <v>#DIV/0!</v>
      </c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</row>
    <row r="27" spans="1:49" x14ac:dyDescent="0.25">
      <c r="B27" s="160" t="s">
        <v>50</v>
      </c>
      <c r="C27" s="160"/>
      <c r="D27" s="160"/>
      <c r="E27" s="160"/>
      <c r="F27" s="160"/>
      <c r="G27" s="102"/>
      <c r="H27" s="106"/>
      <c r="I27" s="106"/>
      <c r="J27" s="106"/>
      <c r="K27" s="106"/>
      <c r="L27" s="106" t="e">
        <f t="shared" si="3"/>
        <v>#DIV/0!</v>
      </c>
    </row>
    <row r="29" spans="1:49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49" x14ac:dyDescent="0.25">
      <c r="B30" s="148" t="s">
        <v>51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</row>
    <row r="31" spans="1:49" ht="15" customHeight="1" x14ac:dyDescent="0.25">
      <c r="B31" s="148" t="s">
        <v>52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</row>
    <row r="32" spans="1:49" ht="15" customHeight="1" x14ac:dyDescent="0.25">
      <c r="B32" s="148" t="s">
        <v>45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</row>
    <row r="33" spans="2:12" ht="36.75" customHeight="1" x14ac:dyDescent="0.25"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</row>
    <row r="34" spans="2:12" ht="15" customHeight="1" x14ac:dyDescent="0.25">
      <c r="B34" s="149" t="s">
        <v>53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</row>
    <row r="35" spans="2:12" x14ac:dyDescent="0.25"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8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42"/>
  <sheetViews>
    <sheetView zoomScaleNormal="100" workbookViewId="0">
      <selection activeCell="H28" sqref="H2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7" t="s">
        <v>35</v>
      </c>
      <c r="C2" s="147"/>
      <c r="D2" s="147"/>
      <c r="E2" s="147"/>
      <c r="F2" s="147"/>
      <c r="G2" s="147"/>
      <c r="H2" s="14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37" t="s">
        <v>7</v>
      </c>
      <c r="C4" s="37" t="s">
        <v>171</v>
      </c>
      <c r="D4" s="37" t="s">
        <v>179</v>
      </c>
      <c r="E4" s="37" t="s">
        <v>180</v>
      </c>
      <c r="F4" s="37" t="s">
        <v>182</v>
      </c>
      <c r="G4" s="37" t="s">
        <v>19</v>
      </c>
      <c r="H4" s="37" t="s">
        <v>41</v>
      </c>
    </row>
    <row r="5" spans="2:8" x14ac:dyDescent="0.25">
      <c r="B5" s="37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32</v>
      </c>
      <c r="H5" s="39" t="s">
        <v>33</v>
      </c>
    </row>
    <row r="6" spans="2:8" x14ac:dyDescent="0.25">
      <c r="B6" s="8" t="s">
        <v>38</v>
      </c>
      <c r="C6" s="59">
        <f>C7+C9+C11+C13+C16</f>
        <v>353940.79</v>
      </c>
      <c r="D6" s="59">
        <f>D7+D9+D11+D13+D16</f>
        <v>608270.54</v>
      </c>
      <c r="E6" s="59">
        <f>E7+E9+E11+E13+E16</f>
        <v>608270.54</v>
      </c>
      <c r="F6" s="59">
        <f>F7+F9+F11+F13+F16</f>
        <v>758989.85000000009</v>
      </c>
      <c r="G6" s="65">
        <f>F6/C6*100</f>
        <v>214.43977960268441</v>
      </c>
      <c r="H6" s="57">
        <f>F6/E6*100</f>
        <v>124.77833465352441</v>
      </c>
    </row>
    <row r="7" spans="2:8" x14ac:dyDescent="0.25">
      <c r="B7" s="8" t="s">
        <v>15</v>
      </c>
      <c r="C7" s="64">
        <f>C8</f>
        <v>324896.61</v>
      </c>
      <c r="D7" s="64">
        <f>D8</f>
        <v>421526</v>
      </c>
      <c r="E7" s="64">
        <f>E8</f>
        <v>421526</v>
      </c>
      <c r="F7" s="65">
        <f>F8</f>
        <v>404786.69</v>
      </c>
      <c r="G7" s="65">
        <f t="shared" ref="G7:G30" si="0">F7/C7*100</f>
        <v>124.58938552790686</v>
      </c>
      <c r="H7" s="57">
        <f>F7/E7*100</f>
        <v>96.028878408449302</v>
      </c>
    </row>
    <row r="8" spans="2:8" x14ac:dyDescent="0.25">
      <c r="B8" s="21" t="s">
        <v>16</v>
      </c>
      <c r="C8" s="56">
        <v>324896.61</v>
      </c>
      <c r="D8" s="56">
        <v>421526</v>
      </c>
      <c r="E8" s="56">
        <v>421526</v>
      </c>
      <c r="F8" s="57">
        <v>404786.69</v>
      </c>
      <c r="G8" s="57">
        <f t="shared" si="0"/>
        <v>124.58938552790686</v>
      </c>
      <c r="H8" s="57"/>
    </row>
    <row r="9" spans="2:8" x14ac:dyDescent="0.25">
      <c r="B9" s="8" t="s">
        <v>17</v>
      </c>
      <c r="C9" s="64">
        <f>C10</f>
        <v>16641.52</v>
      </c>
      <c r="D9" s="64">
        <f>D10</f>
        <v>15010</v>
      </c>
      <c r="E9" s="64">
        <f>E10</f>
        <v>15010</v>
      </c>
      <c r="F9" s="64">
        <f>F10</f>
        <v>21138.15</v>
      </c>
      <c r="G9" s="65">
        <f t="shared" si="0"/>
        <v>127.0205486037333</v>
      </c>
      <c r="H9" s="57">
        <f>F9/E9*100</f>
        <v>140.82711525649566</v>
      </c>
    </row>
    <row r="10" spans="2:8" x14ac:dyDescent="0.25">
      <c r="B10" s="22" t="s">
        <v>18</v>
      </c>
      <c r="C10" s="56">
        <v>16641.52</v>
      </c>
      <c r="D10" s="56">
        <v>15010</v>
      </c>
      <c r="E10" s="56">
        <v>15010</v>
      </c>
      <c r="F10" s="57">
        <v>21138.15</v>
      </c>
      <c r="G10" s="57">
        <f t="shared" si="0"/>
        <v>127.0205486037333</v>
      </c>
      <c r="H10" s="57"/>
    </row>
    <row r="11" spans="2:8" x14ac:dyDescent="0.25">
      <c r="B11" s="8" t="s">
        <v>144</v>
      </c>
      <c r="C11" s="64">
        <f>C12</f>
        <v>0</v>
      </c>
      <c r="D11" s="64">
        <f>D12</f>
        <v>0</v>
      </c>
      <c r="E11" s="64">
        <f>E12</f>
        <v>0</v>
      </c>
      <c r="F11" s="65">
        <f>F12</f>
        <v>0</v>
      </c>
      <c r="G11" s="65" t="e">
        <f t="shared" si="0"/>
        <v>#DIV/0!</v>
      </c>
      <c r="H11" s="57"/>
    </row>
    <row r="12" spans="2:8" x14ac:dyDescent="0.25">
      <c r="B12" s="75" t="s">
        <v>145</v>
      </c>
      <c r="C12" s="56"/>
      <c r="D12" s="56"/>
      <c r="E12" s="56"/>
      <c r="F12" s="57"/>
      <c r="G12" s="57" t="e">
        <f t="shared" si="0"/>
        <v>#DIV/0!</v>
      </c>
      <c r="H12" s="57"/>
    </row>
    <row r="13" spans="2:8" x14ac:dyDescent="0.25">
      <c r="B13" s="8" t="s">
        <v>146</v>
      </c>
      <c r="C13" s="64">
        <f>SUM(C14:C15)</f>
        <v>12402.66</v>
      </c>
      <c r="D13" s="64">
        <f>D14+D15</f>
        <v>171734.54</v>
      </c>
      <c r="E13" s="64">
        <f>E14+E15</f>
        <v>171734.54</v>
      </c>
      <c r="F13" s="65">
        <f>SUM(F14:F15)</f>
        <v>333065.01</v>
      </c>
      <c r="G13" s="65">
        <f t="shared" si="0"/>
        <v>2685.4320766674246</v>
      </c>
      <c r="H13" s="57">
        <f>F13/E13*100</f>
        <v>193.94177199298406</v>
      </c>
    </row>
    <row r="14" spans="2:8" x14ac:dyDescent="0.25">
      <c r="B14" s="22" t="s">
        <v>147</v>
      </c>
      <c r="C14" s="56">
        <v>12402.66</v>
      </c>
      <c r="D14" s="56">
        <v>171734.54</v>
      </c>
      <c r="E14" s="60">
        <v>171734.54</v>
      </c>
      <c r="F14" s="57">
        <v>333065.01</v>
      </c>
      <c r="G14" s="57">
        <f t="shared" si="0"/>
        <v>2685.4320766674246</v>
      </c>
      <c r="H14" s="57"/>
    </row>
    <row r="15" spans="2:8" x14ac:dyDescent="0.25">
      <c r="B15" s="12" t="s">
        <v>148</v>
      </c>
      <c r="C15" s="56"/>
      <c r="D15" s="56"/>
      <c r="E15" s="60"/>
      <c r="F15" s="57"/>
      <c r="G15" s="57" t="e">
        <f t="shared" si="0"/>
        <v>#DIV/0!</v>
      </c>
      <c r="H15" s="57"/>
    </row>
    <row r="16" spans="2:8" s="66" customFormat="1" x14ac:dyDescent="0.25">
      <c r="B16" s="8" t="s">
        <v>149</v>
      </c>
      <c r="C16" s="64">
        <f>C17</f>
        <v>0</v>
      </c>
      <c r="D16" s="64">
        <f>D17</f>
        <v>0</v>
      </c>
      <c r="E16" s="64">
        <f>E17</f>
        <v>0</v>
      </c>
      <c r="F16" s="65">
        <f>F17</f>
        <v>0</v>
      </c>
      <c r="G16" s="65" t="e">
        <f t="shared" si="0"/>
        <v>#DIV/0!</v>
      </c>
      <c r="H16" s="65"/>
    </row>
    <row r="17" spans="2:11" x14ac:dyDescent="0.25">
      <c r="B17" s="22" t="s">
        <v>150</v>
      </c>
      <c r="C17" s="56"/>
      <c r="D17" s="56"/>
      <c r="E17" s="60"/>
      <c r="F17" s="57"/>
      <c r="G17" s="57" t="e">
        <f t="shared" si="0"/>
        <v>#DIV/0!</v>
      </c>
      <c r="H17" s="57"/>
    </row>
    <row r="18" spans="2:11" x14ac:dyDescent="0.25">
      <c r="B18" s="22"/>
      <c r="C18" s="56"/>
      <c r="D18" s="56"/>
      <c r="E18" s="60"/>
      <c r="F18" s="57"/>
      <c r="G18" s="57"/>
      <c r="H18" s="57"/>
    </row>
    <row r="19" spans="2:11" ht="15.75" customHeight="1" x14ac:dyDescent="0.25">
      <c r="B19" s="8" t="s">
        <v>39</v>
      </c>
      <c r="C19" s="64">
        <f>C20+C22+C24+C26+C29</f>
        <v>369540.71</v>
      </c>
      <c r="D19" s="59">
        <f>D20+D22+D24+D26+D29</f>
        <v>602661.54</v>
      </c>
      <c r="E19" s="59">
        <f>E20+E22+E24+E26+E29</f>
        <v>602661.54</v>
      </c>
      <c r="F19" s="65">
        <f>F20+F22+F24+F26+F29</f>
        <v>694930.01</v>
      </c>
      <c r="G19" s="65">
        <f t="shared" si="0"/>
        <v>188.05235558485558</v>
      </c>
      <c r="H19" s="57">
        <f>F19/E19*100</f>
        <v>115.31016397694798</v>
      </c>
    </row>
    <row r="20" spans="2:11" ht="15.75" customHeight="1" x14ac:dyDescent="0.25">
      <c r="B20" s="8" t="s">
        <v>15</v>
      </c>
      <c r="C20" s="64">
        <f>C21</f>
        <v>324896.61</v>
      </c>
      <c r="D20" s="64">
        <f>D21</f>
        <v>421526</v>
      </c>
      <c r="E20" s="64">
        <f>E21</f>
        <v>421526</v>
      </c>
      <c r="F20" s="65">
        <f>F21</f>
        <v>406026</v>
      </c>
      <c r="G20" s="65">
        <f t="shared" si="0"/>
        <v>124.97083302900576</v>
      </c>
      <c r="H20" s="57">
        <f>F20/E20*100</f>
        <v>96.322883997665627</v>
      </c>
    </row>
    <row r="21" spans="2:11" x14ac:dyDescent="0.25">
      <c r="B21" s="21" t="s">
        <v>16</v>
      </c>
      <c r="C21" s="56">
        <v>324896.61</v>
      </c>
      <c r="D21" s="56">
        <v>421526</v>
      </c>
      <c r="E21" s="56">
        <v>421526</v>
      </c>
      <c r="F21" s="70">
        <v>406026</v>
      </c>
      <c r="G21" s="57">
        <f t="shared" si="0"/>
        <v>124.97083302900576</v>
      </c>
      <c r="H21" s="57"/>
    </row>
    <row r="22" spans="2:11" x14ac:dyDescent="0.25">
      <c r="B22" s="8" t="s">
        <v>17</v>
      </c>
      <c r="C22" s="64">
        <f>C23</f>
        <v>18843.830000000002</v>
      </c>
      <c r="D22" s="64">
        <f>D23</f>
        <v>9400.89</v>
      </c>
      <c r="E22" s="64">
        <f>E23</f>
        <v>9400.89</v>
      </c>
      <c r="F22" s="65">
        <f>F23</f>
        <v>4001.47</v>
      </c>
      <c r="G22" s="65">
        <f t="shared" si="0"/>
        <v>21.234908190107845</v>
      </c>
      <c r="H22" s="57">
        <f>F22/E22*100</f>
        <v>42.564799715771592</v>
      </c>
    </row>
    <row r="23" spans="2:11" x14ac:dyDescent="0.25">
      <c r="B23" s="22" t="s">
        <v>18</v>
      </c>
      <c r="C23" s="56">
        <v>18843.830000000002</v>
      </c>
      <c r="D23" s="56">
        <v>9400.89</v>
      </c>
      <c r="E23" s="56">
        <v>9400.89</v>
      </c>
      <c r="F23" s="57">
        <v>4001.47</v>
      </c>
      <c r="G23" s="57">
        <f t="shared" si="0"/>
        <v>21.234908190107845</v>
      </c>
      <c r="H23" s="57"/>
    </row>
    <row r="24" spans="2:11" x14ac:dyDescent="0.25">
      <c r="B24" s="8" t="s">
        <v>144</v>
      </c>
      <c r="C24" s="64">
        <f>C25</f>
        <v>0</v>
      </c>
      <c r="D24" s="64">
        <f>D25</f>
        <v>0</v>
      </c>
      <c r="E24" s="64">
        <f>E25</f>
        <v>0</v>
      </c>
      <c r="F24" s="65">
        <f>F25</f>
        <v>0</v>
      </c>
      <c r="G24" s="65" t="e">
        <f t="shared" si="0"/>
        <v>#DIV/0!</v>
      </c>
      <c r="H24" s="57"/>
    </row>
    <row r="25" spans="2:11" x14ac:dyDescent="0.25">
      <c r="B25" s="75" t="s">
        <v>145</v>
      </c>
      <c r="C25" s="56"/>
      <c r="D25" s="56"/>
      <c r="E25" s="60"/>
      <c r="F25" s="57"/>
      <c r="G25" s="57" t="e">
        <f t="shared" si="0"/>
        <v>#DIV/0!</v>
      </c>
      <c r="H25" s="57"/>
    </row>
    <row r="26" spans="2:11" x14ac:dyDescent="0.25">
      <c r="B26" s="8" t="s">
        <v>146</v>
      </c>
      <c r="C26" s="64">
        <f>SUM(C27:C28)</f>
        <v>25800.27</v>
      </c>
      <c r="D26" s="64">
        <f>D27+D28</f>
        <v>171734.65</v>
      </c>
      <c r="E26" s="64">
        <f>E27+E28</f>
        <v>171734.65</v>
      </c>
      <c r="F26" s="65">
        <f>SUM(F27:F28)</f>
        <v>284902.53999999998</v>
      </c>
      <c r="G26" s="65">
        <f t="shared" si="0"/>
        <v>1104.2618546240019</v>
      </c>
      <c r="H26" s="57">
        <f>F26/E26*100</f>
        <v>165.89694624817997</v>
      </c>
    </row>
    <row r="27" spans="2:11" x14ac:dyDescent="0.25">
      <c r="B27" s="22" t="s">
        <v>172</v>
      </c>
      <c r="C27" s="56">
        <v>25800.27</v>
      </c>
      <c r="D27" s="56">
        <v>171734.65</v>
      </c>
      <c r="E27" s="56">
        <v>171734.65</v>
      </c>
      <c r="F27" s="57">
        <v>284902.53999999998</v>
      </c>
      <c r="G27" s="57">
        <f t="shared" si="0"/>
        <v>1104.2618546240019</v>
      </c>
      <c r="H27" s="57"/>
    </row>
    <row r="28" spans="2:11" x14ac:dyDescent="0.25">
      <c r="B28" s="12" t="s">
        <v>148</v>
      </c>
      <c r="C28" s="56"/>
      <c r="D28" s="56"/>
      <c r="E28" s="60"/>
      <c r="F28" s="57"/>
      <c r="G28" s="57" t="e">
        <f t="shared" si="0"/>
        <v>#DIV/0!</v>
      </c>
      <c r="H28" s="57"/>
    </row>
    <row r="29" spans="2:11" x14ac:dyDescent="0.25">
      <c r="B29" s="8" t="s">
        <v>149</v>
      </c>
      <c r="C29" s="64">
        <f>C30</f>
        <v>0</v>
      </c>
      <c r="D29" s="64">
        <f>D30</f>
        <v>0</v>
      </c>
      <c r="E29" s="64">
        <f>E30</f>
        <v>0</v>
      </c>
      <c r="F29" s="65">
        <f>F30</f>
        <v>0</v>
      </c>
      <c r="G29" s="65" t="e">
        <f t="shared" si="0"/>
        <v>#DIV/0!</v>
      </c>
      <c r="H29" s="57"/>
    </row>
    <row r="30" spans="2:11" ht="15" customHeight="1" x14ac:dyDescent="0.25">
      <c r="B30" s="22" t="s">
        <v>150</v>
      </c>
      <c r="C30" s="56"/>
      <c r="D30" s="56"/>
      <c r="E30" s="60"/>
      <c r="F30" s="57"/>
      <c r="G30" s="57" t="e">
        <f t="shared" si="0"/>
        <v>#DIV/0!</v>
      </c>
      <c r="H30" s="57"/>
      <c r="I30" s="32"/>
      <c r="J30" s="32"/>
      <c r="K30" s="32"/>
    </row>
    <row r="31" spans="2:11" x14ac:dyDescent="0.25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2:11" x14ac:dyDescent="0.25">
      <c r="B32" s="32"/>
      <c r="C32" s="61"/>
      <c r="D32" s="32"/>
      <c r="E32" s="32"/>
      <c r="F32" s="61"/>
      <c r="G32" s="32"/>
      <c r="H32" s="32"/>
      <c r="I32" s="32"/>
      <c r="J32" s="32"/>
      <c r="K32" s="32"/>
    </row>
    <row r="33" spans="3:6" x14ac:dyDescent="0.25">
      <c r="C33" s="62"/>
      <c r="F33" s="62"/>
    </row>
    <row r="34" spans="3:6" x14ac:dyDescent="0.25">
      <c r="C34" s="62"/>
      <c r="F34" s="62"/>
    </row>
    <row r="35" spans="3:6" x14ac:dyDescent="0.25">
      <c r="C35" s="62"/>
      <c r="F35" s="62"/>
    </row>
    <row r="36" spans="3:6" x14ac:dyDescent="0.25">
      <c r="C36" s="62"/>
      <c r="F36" s="62"/>
    </row>
    <row r="37" spans="3:6" x14ac:dyDescent="0.25">
      <c r="F37" s="62"/>
    </row>
    <row r="38" spans="3:6" x14ac:dyDescent="0.25">
      <c r="F38" s="62"/>
    </row>
    <row r="39" spans="3:6" x14ac:dyDescent="0.25">
      <c r="F39" s="62"/>
    </row>
    <row r="40" spans="3:6" x14ac:dyDescent="0.25">
      <c r="F40" s="62"/>
    </row>
    <row r="41" spans="3:6" x14ac:dyDescent="0.25">
      <c r="F41" s="62"/>
    </row>
    <row r="42" spans="3:6" x14ac:dyDescent="0.25">
      <c r="F42" s="62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33"/>
  <sheetViews>
    <sheetView topLeftCell="B58" zoomScale="90" zoomScaleNormal="90" workbookViewId="0">
      <selection activeCell="J103" sqref="J10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12.140625" customWidth="1"/>
    <col min="6" max="6" width="47" customWidth="1"/>
    <col min="7" max="10" width="25.28515625" style="62" customWidth="1"/>
    <col min="11" max="12" width="15.7109375" style="62" customWidth="1"/>
  </cols>
  <sheetData>
    <row r="1" spans="2:12" ht="18" x14ac:dyDescent="0.25">
      <c r="B1" s="3"/>
      <c r="C1" s="3"/>
      <c r="D1" s="3"/>
      <c r="E1" s="3"/>
      <c r="F1" s="3"/>
      <c r="G1" s="52"/>
      <c r="H1" s="52"/>
      <c r="I1" s="52"/>
      <c r="J1" s="52"/>
      <c r="K1" s="52"/>
      <c r="L1" s="52"/>
    </row>
    <row r="2" spans="2:12" ht="15.75" customHeight="1" x14ac:dyDescent="0.25">
      <c r="B2" s="147" t="s">
        <v>9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2:12" ht="18" x14ac:dyDescent="0.25">
      <c r="B3" s="3"/>
      <c r="C3" s="3"/>
      <c r="D3" s="3"/>
      <c r="E3" s="3"/>
      <c r="F3" s="3"/>
      <c r="G3" s="52"/>
      <c r="H3" s="52"/>
      <c r="I3" s="52"/>
      <c r="J3" s="53"/>
      <c r="K3" s="53"/>
      <c r="L3" s="53"/>
    </row>
    <row r="4" spans="2:12" ht="15.75" customHeight="1" x14ac:dyDescent="0.25">
      <c r="B4" s="147" t="s">
        <v>44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2:12" ht="18" x14ac:dyDescent="0.25">
      <c r="B5" s="3"/>
      <c r="C5" s="3"/>
      <c r="D5" s="3"/>
      <c r="E5" s="3"/>
      <c r="F5" s="3"/>
      <c r="G5" s="52"/>
      <c r="H5" s="52"/>
      <c r="I5" s="52"/>
      <c r="J5" s="53"/>
      <c r="K5" s="53"/>
      <c r="L5" s="53"/>
    </row>
    <row r="6" spans="2:12" ht="15.75" customHeight="1" x14ac:dyDescent="0.25">
      <c r="B6" s="147" t="s">
        <v>34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2:12" ht="18" x14ac:dyDescent="0.25">
      <c r="B7" s="3"/>
      <c r="C7" s="3"/>
      <c r="D7" s="3"/>
      <c r="E7" s="3"/>
      <c r="F7" s="3"/>
      <c r="G7" s="52"/>
      <c r="H7" s="52"/>
      <c r="I7" s="52"/>
      <c r="J7" s="53"/>
      <c r="K7" s="53"/>
      <c r="L7" s="53"/>
    </row>
    <row r="8" spans="2:12" ht="45" customHeight="1" x14ac:dyDescent="0.25">
      <c r="B8" s="173" t="s">
        <v>7</v>
      </c>
      <c r="C8" s="174"/>
      <c r="D8" s="174"/>
      <c r="E8" s="174"/>
      <c r="F8" s="175"/>
      <c r="G8" s="54" t="s">
        <v>171</v>
      </c>
      <c r="H8" s="54" t="s">
        <v>179</v>
      </c>
      <c r="I8" s="54" t="s">
        <v>180</v>
      </c>
      <c r="J8" s="54" t="s">
        <v>182</v>
      </c>
      <c r="K8" s="54" t="s">
        <v>19</v>
      </c>
      <c r="L8" s="54" t="s">
        <v>41</v>
      </c>
    </row>
    <row r="9" spans="2:12" x14ac:dyDescent="0.25">
      <c r="B9" s="170">
        <v>1</v>
      </c>
      <c r="C9" s="171"/>
      <c r="D9" s="171"/>
      <c r="E9" s="171"/>
      <c r="F9" s="172"/>
      <c r="G9" s="55">
        <v>2</v>
      </c>
      <c r="H9" s="55">
        <v>3</v>
      </c>
      <c r="I9" s="55">
        <v>4</v>
      </c>
      <c r="J9" s="55">
        <v>5</v>
      </c>
      <c r="K9" s="55" t="s">
        <v>32</v>
      </c>
      <c r="L9" s="55" t="s">
        <v>33</v>
      </c>
    </row>
    <row r="10" spans="2:12" x14ac:dyDescent="0.25">
      <c r="B10" s="8"/>
      <c r="C10" s="8"/>
      <c r="D10" s="8"/>
      <c r="E10" s="8"/>
      <c r="F10" s="8" t="s">
        <v>40</v>
      </c>
      <c r="G10" s="56"/>
      <c r="H10" s="56"/>
      <c r="I10" s="56"/>
      <c r="J10" s="57"/>
      <c r="K10" s="57"/>
      <c r="L10" s="57"/>
    </row>
    <row r="11" spans="2:12" x14ac:dyDescent="0.25">
      <c r="B11" s="8">
        <v>6</v>
      </c>
      <c r="C11" s="8"/>
      <c r="D11" s="8"/>
      <c r="E11" s="8"/>
      <c r="F11" s="8" t="s">
        <v>3</v>
      </c>
      <c r="G11" s="58">
        <f>G12+G24+G28+G31+G38+G42</f>
        <v>353940.79</v>
      </c>
      <c r="H11" s="58">
        <f>H12+H24+H28+H31+H38+H42</f>
        <v>608270.54</v>
      </c>
      <c r="I11" s="58">
        <f>I12+I24+I28+I31+I38+I42</f>
        <v>608270.54</v>
      </c>
      <c r="J11" s="58">
        <f>J12+J24+J28+J31+J38+J42</f>
        <v>758989.85</v>
      </c>
      <c r="K11" s="86">
        <f>J11/G11*100</f>
        <v>214.43977960268441</v>
      </c>
      <c r="L11" s="57">
        <f>J11/I11*100</f>
        <v>124.7783346535244</v>
      </c>
    </row>
    <row r="12" spans="2:12" s="66" customFormat="1" ht="25.5" x14ac:dyDescent="0.25">
      <c r="B12" s="8"/>
      <c r="C12" s="8">
        <v>63</v>
      </c>
      <c r="D12" s="8"/>
      <c r="E12" s="8"/>
      <c r="F12" s="8" t="s">
        <v>11</v>
      </c>
      <c r="G12" s="64">
        <f>G13+G16+G18+G20</f>
        <v>12705.52</v>
      </c>
      <c r="H12" s="64">
        <f>H13+H16+H18+H20</f>
        <v>171734.54</v>
      </c>
      <c r="I12" s="64">
        <f>I13+I16+I18+I20</f>
        <v>171734.54</v>
      </c>
      <c r="J12" s="65">
        <f>J13+J16+J18+J20</f>
        <v>333065.01</v>
      </c>
      <c r="K12" s="86">
        <f t="shared" ref="K12:K23" si="0">J12/G12*100</f>
        <v>2621.4197451186569</v>
      </c>
      <c r="L12" s="100">
        <f t="shared" ref="L12:L44" si="1">J12/I12*100</f>
        <v>193.94177199298406</v>
      </c>
    </row>
    <row r="13" spans="2:12" s="66" customFormat="1" ht="25.5" x14ac:dyDescent="0.25">
      <c r="B13" s="17"/>
      <c r="C13" s="17"/>
      <c r="D13" s="17">
        <v>632</v>
      </c>
      <c r="E13" s="17"/>
      <c r="F13" s="63" t="s">
        <v>55</v>
      </c>
      <c r="G13" s="64"/>
      <c r="H13" s="64"/>
      <c r="I13" s="64"/>
      <c r="J13" s="65"/>
      <c r="K13" s="86" t="e">
        <f t="shared" si="0"/>
        <v>#DIV/0!</v>
      </c>
      <c r="L13" s="100" t="e">
        <f t="shared" si="1"/>
        <v>#DIV/0!</v>
      </c>
    </row>
    <row r="14" spans="2:12" x14ac:dyDescent="0.25">
      <c r="B14" s="9"/>
      <c r="C14" s="9"/>
      <c r="D14" s="9"/>
      <c r="E14" s="9">
        <v>6323</v>
      </c>
      <c r="F14" s="23" t="s">
        <v>78</v>
      </c>
      <c r="G14" s="56"/>
      <c r="H14" s="56"/>
      <c r="I14" s="56"/>
      <c r="J14" s="57"/>
      <c r="K14" s="86" t="e">
        <f t="shared" si="0"/>
        <v>#DIV/0!</v>
      </c>
      <c r="L14" s="100" t="e">
        <f t="shared" si="1"/>
        <v>#DIV/0!</v>
      </c>
    </row>
    <row r="15" spans="2:12" ht="14.25" customHeight="1" x14ac:dyDescent="0.25">
      <c r="B15" s="9"/>
      <c r="C15" s="9"/>
      <c r="D15" s="9"/>
      <c r="E15" s="9">
        <v>6324</v>
      </c>
      <c r="F15" s="9" t="s">
        <v>56</v>
      </c>
      <c r="G15" s="56"/>
      <c r="H15" s="56"/>
      <c r="I15" s="56"/>
      <c r="J15" s="57"/>
      <c r="K15" s="86" t="e">
        <f t="shared" si="0"/>
        <v>#DIV/0!</v>
      </c>
      <c r="L15" s="100" t="e">
        <f t="shared" si="1"/>
        <v>#DIV/0!</v>
      </c>
    </row>
    <row r="16" spans="2:12" s="66" customFormat="1" x14ac:dyDescent="0.25">
      <c r="B16" s="17"/>
      <c r="C16" s="17"/>
      <c r="D16" s="17">
        <v>634</v>
      </c>
      <c r="E16" s="17"/>
      <c r="F16" s="17" t="s">
        <v>61</v>
      </c>
      <c r="G16" s="64">
        <f>G17</f>
        <v>302.86</v>
      </c>
      <c r="H16" s="64">
        <f>H17</f>
        <v>0</v>
      </c>
      <c r="I16" s="64">
        <f>I17</f>
        <v>0</v>
      </c>
      <c r="J16" s="65">
        <f>J17</f>
        <v>0</v>
      </c>
      <c r="K16" s="86">
        <f t="shared" si="0"/>
        <v>0</v>
      </c>
      <c r="L16" s="100" t="e">
        <f t="shared" si="1"/>
        <v>#DIV/0!</v>
      </c>
    </row>
    <row r="17" spans="2:12" x14ac:dyDescent="0.25">
      <c r="B17" s="9"/>
      <c r="C17" s="9"/>
      <c r="D17" s="9"/>
      <c r="E17" s="9">
        <v>6341</v>
      </c>
      <c r="F17" s="9" t="s">
        <v>62</v>
      </c>
      <c r="G17" s="56">
        <v>302.86</v>
      </c>
      <c r="H17" s="56"/>
      <c r="I17" s="56"/>
      <c r="J17" s="57"/>
      <c r="K17" s="86">
        <f t="shared" si="0"/>
        <v>0</v>
      </c>
      <c r="L17" s="100" t="e">
        <f t="shared" si="1"/>
        <v>#DIV/0!</v>
      </c>
    </row>
    <row r="18" spans="2:12" s="66" customFormat="1" x14ac:dyDescent="0.25">
      <c r="B18" s="17"/>
      <c r="C18" s="17"/>
      <c r="D18" s="17">
        <v>636</v>
      </c>
      <c r="E18" s="17"/>
      <c r="F18" s="17" t="s">
        <v>188</v>
      </c>
      <c r="G18" s="64">
        <f>G19</f>
        <v>2953.84</v>
      </c>
      <c r="H18" s="64">
        <f>H19</f>
        <v>0</v>
      </c>
      <c r="I18" s="64">
        <f>I19</f>
        <v>0</v>
      </c>
      <c r="J18" s="65">
        <f>J19</f>
        <v>0</v>
      </c>
      <c r="K18" s="86">
        <f t="shared" si="0"/>
        <v>0</v>
      </c>
      <c r="L18" s="100" t="e">
        <f t="shared" si="1"/>
        <v>#DIV/0!</v>
      </c>
    </row>
    <row r="19" spans="2:12" x14ac:dyDescent="0.25">
      <c r="B19" s="9"/>
      <c r="C19" s="9"/>
      <c r="D19" s="9"/>
      <c r="E19" s="9">
        <v>6361</v>
      </c>
      <c r="F19" s="9" t="s">
        <v>188</v>
      </c>
      <c r="G19" s="56">
        <v>2953.84</v>
      </c>
      <c r="H19" s="56"/>
      <c r="I19" s="56"/>
      <c r="J19" s="57"/>
      <c r="K19" s="86">
        <f t="shared" si="0"/>
        <v>0</v>
      </c>
      <c r="L19" s="57" t="e">
        <f t="shared" si="1"/>
        <v>#DIV/0!</v>
      </c>
    </row>
    <row r="20" spans="2:12" s="66" customFormat="1" ht="25.5" x14ac:dyDescent="0.25">
      <c r="B20" s="17"/>
      <c r="C20" s="17"/>
      <c r="D20" s="17">
        <v>639</v>
      </c>
      <c r="E20" s="17"/>
      <c r="F20" s="63" t="s">
        <v>57</v>
      </c>
      <c r="G20" s="64">
        <f>G21+G22+G23</f>
        <v>9448.82</v>
      </c>
      <c r="H20" s="64">
        <f>H21+H22+H23</f>
        <v>171734.54</v>
      </c>
      <c r="I20" s="64">
        <f>I21+I22+I23</f>
        <v>171734.54</v>
      </c>
      <c r="J20" s="65">
        <f>J21+J23</f>
        <v>333065.01</v>
      </c>
      <c r="K20" s="86">
        <f t="shared" si="0"/>
        <v>3524.9376112572791</v>
      </c>
      <c r="L20" s="57">
        <f t="shared" si="1"/>
        <v>193.94177199298406</v>
      </c>
    </row>
    <row r="21" spans="2:12" ht="25.5" x14ac:dyDescent="0.25">
      <c r="B21" s="9"/>
      <c r="C21" s="9"/>
      <c r="D21" s="9"/>
      <c r="E21" s="9">
        <v>6391</v>
      </c>
      <c r="F21" s="23" t="s">
        <v>58</v>
      </c>
      <c r="G21" s="56">
        <v>1989.38</v>
      </c>
      <c r="H21" s="56">
        <v>1200</v>
      </c>
      <c r="I21" s="56">
        <v>1200</v>
      </c>
      <c r="J21" s="57">
        <v>1200</v>
      </c>
      <c r="K21" s="86">
        <f t="shared" si="0"/>
        <v>60.320300797233308</v>
      </c>
      <c r="L21" s="57">
        <f t="shared" si="1"/>
        <v>100</v>
      </c>
    </row>
    <row r="22" spans="2:12" ht="25.5" x14ac:dyDescent="0.25">
      <c r="B22" s="9"/>
      <c r="C22" s="9"/>
      <c r="D22" s="9"/>
      <c r="E22" s="9">
        <v>6392</v>
      </c>
      <c r="F22" s="23" t="s">
        <v>59</v>
      </c>
      <c r="G22" s="56"/>
      <c r="H22" s="56"/>
      <c r="I22" s="56"/>
      <c r="J22" s="57"/>
      <c r="K22" s="86" t="e">
        <f t="shared" si="0"/>
        <v>#DIV/0!</v>
      </c>
      <c r="L22" s="57" t="e">
        <f t="shared" si="1"/>
        <v>#DIV/0!</v>
      </c>
    </row>
    <row r="23" spans="2:12" ht="25.5" x14ac:dyDescent="0.25">
      <c r="B23" s="9"/>
      <c r="C23" s="9"/>
      <c r="D23" s="9"/>
      <c r="E23" s="9">
        <v>6394</v>
      </c>
      <c r="F23" s="23" t="s">
        <v>189</v>
      </c>
      <c r="G23" s="56">
        <v>7459.44</v>
      </c>
      <c r="H23" s="56">
        <v>170534.54</v>
      </c>
      <c r="I23" s="56">
        <v>170534.54</v>
      </c>
      <c r="J23" s="57">
        <v>331865.01</v>
      </c>
      <c r="K23" s="86">
        <f t="shared" si="0"/>
        <v>4448.9265950259005</v>
      </c>
      <c r="L23" s="57">
        <f t="shared" si="1"/>
        <v>194.60281184093262</v>
      </c>
    </row>
    <row r="24" spans="2:12" s="66" customFormat="1" x14ac:dyDescent="0.25">
      <c r="B24" s="17"/>
      <c r="C24" s="17">
        <v>64</v>
      </c>
      <c r="D24" s="17"/>
      <c r="E24" s="17"/>
      <c r="F24" s="63" t="s">
        <v>60</v>
      </c>
      <c r="G24" s="64">
        <f>G25</f>
        <v>10.93</v>
      </c>
      <c r="H24" s="64">
        <f>H25</f>
        <v>10</v>
      </c>
      <c r="I24" s="64">
        <f>I25</f>
        <v>10</v>
      </c>
      <c r="J24" s="65">
        <f>J25</f>
        <v>6.05</v>
      </c>
      <c r="K24" s="65">
        <f t="shared" ref="K24:K44" si="2">J24/G24*100</f>
        <v>55.352241537053985</v>
      </c>
      <c r="L24" s="57">
        <f t="shared" si="1"/>
        <v>60.5</v>
      </c>
    </row>
    <row r="25" spans="2:12" s="66" customFormat="1" x14ac:dyDescent="0.25">
      <c r="B25" s="17"/>
      <c r="C25" s="17"/>
      <c r="D25" s="17">
        <v>641</v>
      </c>
      <c r="E25" s="17"/>
      <c r="F25" s="63" t="s">
        <v>63</v>
      </c>
      <c r="G25" s="64">
        <f>G26+G27</f>
        <v>10.93</v>
      </c>
      <c r="H25" s="64">
        <f>H26+H27</f>
        <v>10</v>
      </c>
      <c r="I25" s="64">
        <f>I26+I27</f>
        <v>10</v>
      </c>
      <c r="J25" s="65">
        <f>SUM(J26:J27)</f>
        <v>6.05</v>
      </c>
      <c r="K25" s="65">
        <f t="shared" si="2"/>
        <v>55.352241537053985</v>
      </c>
      <c r="L25" s="57">
        <f t="shared" si="1"/>
        <v>60.5</v>
      </c>
    </row>
    <row r="26" spans="2:12" x14ac:dyDescent="0.25">
      <c r="B26" s="9"/>
      <c r="C26" s="9"/>
      <c r="D26" s="9"/>
      <c r="E26" s="9">
        <v>6413</v>
      </c>
      <c r="F26" s="23" t="s">
        <v>64</v>
      </c>
      <c r="G26" s="56">
        <v>10.93</v>
      </c>
      <c r="H26" s="56">
        <v>10</v>
      </c>
      <c r="I26" s="56">
        <v>10</v>
      </c>
      <c r="J26" s="57">
        <v>6.05</v>
      </c>
      <c r="K26" s="57">
        <f t="shared" si="2"/>
        <v>55.352241537053985</v>
      </c>
      <c r="L26" s="57">
        <f t="shared" si="1"/>
        <v>60.5</v>
      </c>
    </row>
    <row r="27" spans="2:12" ht="25.5" x14ac:dyDescent="0.25">
      <c r="B27" s="9"/>
      <c r="C27" s="9"/>
      <c r="D27" s="10"/>
      <c r="E27" s="10">
        <v>6415</v>
      </c>
      <c r="F27" s="23" t="s">
        <v>65</v>
      </c>
      <c r="G27" s="56"/>
      <c r="H27" s="56"/>
      <c r="I27" s="56"/>
      <c r="J27" s="57"/>
      <c r="K27" s="57" t="e">
        <f t="shared" si="2"/>
        <v>#DIV/0!</v>
      </c>
      <c r="L27" s="57" t="e">
        <f t="shared" si="1"/>
        <v>#DIV/0!</v>
      </c>
    </row>
    <row r="28" spans="2:12" s="66" customFormat="1" ht="25.5" x14ac:dyDescent="0.25">
      <c r="B28" s="17"/>
      <c r="C28" s="17">
        <v>65</v>
      </c>
      <c r="D28" s="67"/>
      <c r="E28" s="67"/>
      <c r="F28" s="63" t="s">
        <v>66</v>
      </c>
      <c r="G28" s="64">
        <f t="shared" ref="G28:I29" si="3">G29</f>
        <v>0</v>
      </c>
      <c r="H28" s="64">
        <f t="shared" si="3"/>
        <v>0</v>
      </c>
      <c r="I28" s="64">
        <f t="shared" si="3"/>
        <v>0</v>
      </c>
      <c r="J28" s="65">
        <f>J30</f>
        <v>0</v>
      </c>
      <c r="K28" s="65" t="e">
        <f t="shared" si="2"/>
        <v>#DIV/0!</v>
      </c>
      <c r="L28" s="57" t="e">
        <f t="shared" si="1"/>
        <v>#DIV/0!</v>
      </c>
    </row>
    <row r="29" spans="2:12" s="66" customFormat="1" x14ac:dyDescent="0.25">
      <c r="B29" s="17"/>
      <c r="C29" s="17"/>
      <c r="D29" s="67">
        <v>652</v>
      </c>
      <c r="E29" s="67"/>
      <c r="F29" s="63" t="s">
        <v>67</v>
      </c>
      <c r="G29" s="64">
        <f t="shared" si="3"/>
        <v>0</v>
      </c>
      <c r="H29" s="64">
        <f t="shared" si="3"/>
        <v>0</v>
      </c>
      <c r="I29" s="64">
        <f t="shared" si="3"/>
        <v>0</v>
      </c>
      <c r="J29" s="65">
        <f>J30</f>
        <v>0</v>
      </c>
      <c r="K29" s="65" t="e">
        <f t="shared" si="2"/>
        <v>#DIV/0!</v>
      </c>
      <c r="L29" s="57" t="e">
        <f t="shared" si="1"/>
        <v>#DIV/0!</v>
      </c>
    </row>
    <row r="30" spans="2:12" x14ac:dyDescent="0.25">
      <c r="B30" s="9"/>
      <c r="C30" s="9"/>
      <c r="D30" s="10"/>
      <c r="E30" s="10">
        <v>6526</v>
      </c>
      <c r="F30" s="23" t="s">
        <v>68</v>
      </c>
      <c r="G30" s="56"/>
      <c r="H30" s="56"/>
      <c r="I30" s="56"/>
      <c r="J30" s="57"/>
      <c r="K30" s="57" t="e">
        <f t="shared" si="2"/>
        <v>#DIV/0!</v>
      </c>
      <c r="L30" s="57" t="e">
        <f t="shared" si="1"/>
        <v>#DIV/0!</v>
      </c>
    </row>
    <row r="31" spans="2:12" s="66" customFormat="1" ht="25.5" x14ac:dyDescent="0.25">
      <c r="B31" s="17"/>
      <c r="C31" s="17">
        <v>66</v>
      </c>
      <c r="D31" s="67"/>
      <c r="E31" s="67"/>
      <c r="F31" s="8" t="s">
        <v>14</v>
      </c>
      <c r="G31" s="64">
        <f>G32+G35</f>
        <v>15552.63</v>
      </c>
      <c r="H31" s="64">
        <f>H32+H35</f>
        <v>15000</v>
      </c>
      <c r="I31" s="64">
        <f>I32+I35</f>
        <v>15000</v>
      </c>
      <c r="J31" s="65">
        <f>J32+J35</f>
        <v>21132.1</v>
      </c>
      <c r="K31" s="65">
        <f t="shared" si="2"/>
        <v>135.87476844752302</v>
      </c>
      <c r="L31" s="57">
        <f t="shared" si="1"/>
        <v>140.88066666666666</v>
      </c>
    </row>
    <row r="32" spans="2:12" s="66" customFormat="1" ht="25.5" x14ac:dyDescent="0.25">
      <c r="B32" s="17"/>
      <c r="C32" s="17"/>
      <c r="D32" s="67">
        <v>661</v>
      </c>
      <c r="E32" s="67"/>
      <c r="F32" s="8" t="s">
        <v>26</v>
      </c>
      <c r="G32" s="64">
        <f>G33+G34</f>
        <v>1244.1500000000001</v>
      </c>
      <c r="H32" s="64">
        <f>H33+H34</f>
        <v>15000</v>
      </c>
      <c r="I32" s="64">
        <f>I33+I34</f>
        <v>15000</v>
      </c>
      <c r="J32" s="65">
        <f>SUM(J33:J34)</f>
        <v>21132.1</v>
      </c>
      <c r="K32" s="65">
        <f t="shared" si="2"/>
        <v>1698.5170598400512</v>
      </c>
      <c r="L32" s="57">
        <f t="shared" si="1"/>
        <v>140.88066666666666</v>
      </c>
    </row>
    <row r="33" spans="2:12" x14ac:dyDescent="0.25">
      <c r="B33" s="9"/>
      <c r="C33" s="17"/>
      <c r="D33" s="10"/>
      <c r="E33" s="10">
        <v>6614</v>
      </c>
      <c r="F33" s="12" t="s">
        <v>27</v>
      </c>
      <c r="G33" s="56">
        <v>1244.1500000000001</v>
      </c>
      <c r="H33" s="56">
        <v>3000</v>
      </c>
      <c r="I33" s="56">
        <v>3000</v>
      </c>
      <c r="J33" s="57">
        <v>3485.76</v>
      </c>
      <c r="K33" s="57">
        <f t="shared" si="2"/>
        <v>280.17200498332193</v>
      </c>
      <c r="L33" s="57">
        <f t="shared" si="1"/>
        <v>116.19200000000001</v>
      </c>
    </row>
    <row r="34" spans="2:12" x14ac:dyDescent="0.25">
      <c r="B34" s="9"/>
      <c r="C34" s="9"/>
      <c r="D34" s="10"/>
      <c r="E34" s="10">
        <v>6615</v>
      </c>
      <c r="F34" s="12" t="s">
        <v>69</v>
      </c>
      <c r="G34" s="56"/>
      <c r="H34" s="56">
        <v>12000</v>
      </c>
      <c r="I34" s="56">
        <v>12000</v>
      </c>
      <c r="J34" s="57">
        <v>17646.34</v>
      </c>
      <c r="K34" s="57" t="e">
        <f t="shared" si="2"/>
        <v>#DIV/0!</v>
      </c>
      <c r="L34" s="57">
        <f t="shared" si="1"/>
        <v>147.05283333333335</v>
      </c>
    </row>
    <row r="35" spans="2:12" s="66" customFormat="1" ht="25.5" x14ac:dyDescent="0.25">
      <c r="B35" s="17"/>
      <c r="C35" s="17"/>
      <c r="D35" s="67">
        <v>663</v>
      </c>
      <c r="E35" s="67"/>
      <c r="F35" s="8" t="s">
        <v>70</v>
      </c>
      <c r="G35" s="59">
        <v>14308.48</v>
      </c>
      <c r="H35" s="59">
        <f>H37</f>
        <v>0</v>
      </c>
      <c r="I35" s="59">
        <f>I37</f>
        <v>0</v>
      </c>
      <c r="J35" s="59">
        <f>J36+J37</f>
        <v>0</v>
      </c>
      <c r="K35" s="57">
        <f t="shared" si="2"/>
        <v>0</v>
      </c>
      <c r="L35" s="57" t="e">
        <f t="shared" si="1"/>
        <v>#DIV/0!</v>
      </c>
    </row>
    <row r="36" spans="2:12" s="66" customFormat="1" x14ac:dyDescent="0.25">
      <c r="B36" s="17"/>
      <c r="C36" s="17"/>
      <c r="D36" s="67"/>
      <c r="E36" s="10">
        <v>6631</v>
      </c>
      <c r="F36" s="12" t="s">
        <v>174</v>
      </c>
      <c r="G36" s="107"/>
      <c r="H36" s="107"/>
      <c r="I36" s="107"/>
      <c r="J36" s="107"/>
      <c r="K36" s="57"/>
      <c r="L36" s="57" t="e">
        <f t="shared" si="1"/>
        <v>#DIV/0!</v>
      </c>
    </row>
    <row r="37" spans="2:12" ht="30.75" customHeight="1" x14ac:dyDescent="0.25">
      <c r="B37" s="9"/>
      <c r="C37" s="9"/>
      <c r="D37" s="10"/>
      <c r="E37" s="10">
        <v>6632</v>
      </c>
      <c r="F37" s="23" t="s">
        <v>71</v>
      </c>
      <c r="G37" s="56"/>
      <c r="H37" s="56"/>
      <c r="I37" s="56"/>
      <c r="J37" s="57"/>
      <c r="K37" s="57" t="e">
        <f t="shared" si="2"/>
        <v>#DIV/0!</v>
      </c>
      <c r="L37" s="57" t="e">
        <f t="shared" si="1"/>
        <v>#DIV/0!</v>
      </c>
    </row>
    <row r="38" spans="2:12" s="66" customFormat="1" ht="25.5" x14ac:dyDescent="0.25">
      <c r="B38" s="17"/>
      <c r="C38" s="17">
        <v>67</v>
      </c>
      <c r="D38" s="17"/>
      <c r="E38" s="17"/>
      <c r="F38" s="63" t="s">
        <v>72</v>
      </c>
      <c r="G38" s="64">
        <f>G39</f>
        <v>324896.61</v>
      </c>
      <c r="H38" s="64">
        <f>H39</f>
        <v>421526</v>
      </c>
      <c r="I38" s="64">
        <f>I39</f>
        <v>421526</v>
      </c>
      <c r="J38" s="65">
        <f>J39</f>
        <v>404786.69</v>
      </c>
      <c r="K38" s="65">
        <f t="shared" si="2"/>
        <v>124.58938552790686</v>
      </c>
      <c r="L38" s="57">
        <f t="shared" si="1"/>
        <v>96.028878408449302</v>
      </c>
    </row>
    <row r="39" spans="2:12" s="66" customFormat="1" ht="25.5" x14ac:dyDescent="0.25">
      <c r="B39" s="17"/>
      <c r="C39" s="17"/>
      <c r="D39" s="17">
        <v>671</v>
      </c>
      <c r="E39" s="17"/>
      <c r="F39" s="63" t="s">
        <v>73</v>
      </c>
      <c r="G39" s="64">
        <f>SUM(G40:G41)</f>
        <v>324896.61</v>
      </c>
      <c r="H39" s="64">
        <f>H40+H41</f>
        <v>421526</v>
      </c>
      <c r="I39" s="64">
        <f>I40+I41</f>
        <v>421526</v>
      </c>
      <c r="J39" s="65">
        <f>J40+J41</f>
        <v>404786.69</v>
      </c>
      <c r="K39" s="65">
        <f t="shared" si="2"/>
        <v>124.58938552790686</v>
      </c>
      <c r="L39" s="57">
        <f t="shared" si="1"/>
        <v>96.028878408449302</v>
      </c>
    </row>
    <row r="40" spans="2:12" ht="25.5" x14ac:dyDescent="0.25">
      <c r="B40" s="9"/>
      <c r="C40" s="9"/>
      <c r="D40" s="9"/>
      <c r="E40" s="9">
        <v>6711</v>
      </c>
      <c r="F40" s="23" t="s">
        <v>74</v>
      </c>
      <c r="G40" s="56">
        <v>324896.61</v>
      </c>
      <c r="H40" s="56">
        <v>421526</v>
      </c>
      <c r="I40" s="56">
        <v>421526</v>
      </c>
      <c r="J40" s="56">
        <v>404786.69</v>
      </c>
      <c r="K40" s="57">
        <f>J40/G40*100</f>
        <v>124.58938552790686</v>
      </c>
      <c r="L40" s="57">
        <f t="shared" si="1"/>
        <v>96.028878408449302</v>
      </c>
    </row>
    <row r="41" spans="2:12" ht="25.5" x14ac:dyDescent="0.25">
      <c r="B41" s="9"/>
      <c r="C41" s="9"/>
      <c r="D41" s="9"/>
      <c r="E41" s="9">
        <v>6712</v>
      </c>
      <c r="F41" s="23" t="s">
        <v>75</v>
      </c>
      <c r="G41" s="56"/>
      <c r="H41" s="56"/>
      <c r="I41" s="56"/>
      <c r="J41" s="56"/>
      <c r="K41" s="57" t="e">
        <f t="shared" si="2"/>
        <v>#DIV/0!</v>
      </c>
      <c r="L41" s="57" t="e">
        <f t="shared" si="1"/>
        <v>#DIV/0!</v>
      </c>
    </row>
    <row r="42" spans="2:12" s="66" customFormat="1" x14ac:dyDescent="0.25">
      <c r="B42" s="17"/>
      <c r="C42" s="17">
        <v>68</v>
      </c>
      <c r="D42" s="17"/>
      <c r="E42" s="17"/>
      <c r="F42" s="63" t="s">
        <v>76</v>
      </c>
      <c r="G42" s="64">
        <f t="shared" ref="G42:J43" si="4">G43</f>
        <v>775.1</v>
      </c>
      <c r="H42" s="64">
        <f t="shared" si="4"/>
        <v>0</v>
      </c>
      <c r="I42" s="64">
        <f t="shared" si="4"/>
        <v>0</v>
      </c>
      <c r="J42" s="65">
        <f t="shared" si="4"/>
        <v>0</v>
      </c>
      <c r="K42" s="65">
        <f t="shared" si="2"/>
        <v>0</v>
      </c>
      <c r="L42" s="57" t="e">
        <f t="shared" si="1"/>
        <v>#DIV/0!</v>
      </c>
    </row>
    <row r="43" spans="2:12" s="66" customFormat="1" x14ac:dyDescent="0.25">
      <c r="B43" s="17"/>
      <c r="C43" s="17"/>
      <c r="D43" s="17">
        <v>683</v>
      </c>
      <c r="E43" s="17"/>
      <c r="F43" s="63" t="s">
        <v>77</v>
      </c>
      <c r="G43" s="64">
        <f t="shared" si="4"/>
        <v>775.1</v>
      </c>
      <c r="H43" s="64">
        <f t="shared" si="4"/>
        <v>0</v>
      </c>
      <c r="I43" s="64">
        <f t="shared" si="4"/>
        <v>0</v>
      </c>
      <c r="J43" s="65">
        <f t="shared" si="4"/>
        <v>0</v>
      </c>
      <c r="K43" s="65">
        <f t="shared" si="2"/>
        <v>0</v>
      </c>
      <c r="L43" s="57" t="e">
        <f t="shared" si="1"/>
        <v>#DIV/0!</v>
      </c>
    </row>
    <row r="44" spans="2:12" x14ac:dyDescent="0.25">
      <c r="B44" s="9"/>
      <c r="C44" s="9"/>
      <c r="D44" s="9"/>
      <c r="E44" s="9">
        <v>6831</v>
      </c>
      <c r="F44" s="23" t="s">
        <v>77</v>
      </c>
      <c r="G44" s="56">
        <v>775.1</v>
      </c>
      <c r="H44" s="56"/>
      <c r="I44" s="56"/>
      <c r="J44" s="57"/>
      <c r="K44" s="57">
        <f t="shared" si="2"/>
        <v>0</v>
      </c>
      <c r="L44" s="57" t="e">
        <f t="shared" si="1"/>
        <v>#DIV/0!</v>
      </c>
    </row>
    <row r="46" spans="2:12" ht="18" x14ac:dyDescent="0.25">
      <c r="B46" s="3"/>
      <c r="C46" s="3"/>
      <c r="D46" s="3"/>
      <c r="E46" s="3"/>
      <c r="F46" s="3"/>
      <c r="G46" s="52"/>
      <c r="H46" s="52"/>
      <c r="I46" s="52"/>
      <c r="J46" s="53"/>
      <c r="K46" s="53"/>
      <c r="L46" s="53"/>
    </row>
    <row r="47" spans="2:12" ht="36.75" customHeight="1" x14ac:dyDescent="0.25">
      <c r="B47" s="173" t="s">
        <v>7</v>
      </c>
      <c r="C47" s="174"/>
      <c r="D47" s="174"/>
      <c r="E47" s="174"/>
      <c r="F47" s="175"/>
      <c r="G47" s="54" t="s">
        <v>171</v>
      </c>
      <c r="H47" s="54" t="s">
        <v>179</v>
      </c>
      <c r="I47" s="54" t="s">
        <v>180</v>
      </c>
      <c r="J47" s="54" t="s">
        <v>182</v>
      </c>
      <c r="K47" s="54" t="s">
        <v>19</v>
      </c>
      <c r="L47" s="54" t="s">
        <v>41</v>
      </c>
    </row>
    <row r="48" spans="2:12" x14ac:dyDescent="0.25">
      <c r="B48" s="170">
        <v>1</v>
      </c>
      <c r="C48" s="171"/>
      <c r="D48" s="171"/>
      <c r="E48" s="171"/>
      <c r="F48" s="172"/>
      <c r="G48" s="55">
        <v>2</v>
      </c>
      <c r="H48" s="55">
        <v>3</v>
      </c>
      <c r="I48" s="55">
        <v>4</v>
      </c>
      <c r="J48" s="55">
        <v>5</v>
      </c>
      <c r="K48" s="55" t="s">
        <v>32</v>
      </c>
      <c r="L48" s="55" t="s">
        <v>33</v>
      </c>
    </row>
    <row r="49" spans="2:12" x14ac:dyDescent="0.25">
      <c r="B49" s="8"/>
      <c r="C49" s="8"/>
      <c r="D49" s="8"/>
      <c r="E49" s="8"/>
      <c r="F49" s="8" t="s">
        <v>39</v>
      </c>
      <c r="G49" s="64">
        <f>G50+G103</f>
        <v>414022.07</v>
      </c>
      <c r="H49" s="64">
        <f>H50+H103</f>
        <v>602661.54</v>
      </c>
      <c r="I49" s="64">
        <f>I50+I103</f>
        <v>602661.54</v>
      </c>
      <c r="J49" s="65">
        <f>J50+J103</f>
        <v>694930.01</v>
      </c>
      <c r="K49" s="65">
        <f>J49/G49*100</f>
        <v>167.84854247021178</v>
      </c>
      <c r="L49" s="57">
        <f>J49/I49*100</f>
        <v>115.31016397694798</v>
      </c>
    </row>
    <row r="50" spans="2:12" x14ac:dyDescent="0.25">
      <c r="B50" s="8">
        <v>3</v>
      </c>
      <c r="C50" s="8"/>
      <c r="D50" s="8"/>
      <c r="E50" s="8"/>
      <c r="F50" s="8" t="s">
        <v>4</v>
      </c>
      <c r="G50" s="64">
        <f>G51+G62+G94+G100</f>
        <v>355048.44</v>
      </c>
      <c r="H50" s="64">
        <f>H51+H62+H94+H100</f>
        <v>426479.11</v>
      </c>
      <c r="I50" s="64">
        <f>I51+I62+I94+I100</f>
        <v>426479.11</v>
      </c>
      <c r="J50" s="65">
        <f>J51+J62+J95</f>
        <v>408624.38999999996</v>
      </c>
      <c r="K50" s="86">
        <f t="shared" ref="K50:K113" si="5">J50/G50*100</f>
        <v>115.0897578933173</v>
      </c>
      <c r="L50" s="57">
        <f t="shared" ref="L50:L113" si="6">J50/I50*100</f>
        <v>95.813459655737873</v>
      </c>
    </row>
    <row r="51" spans="2:12" s="66" customFormat="1" x14ac:dyDescent="0.25">
      <c r="B51" s="8"/>
      <c r="C51" s="8">
        <v>31</v>
      </c>
      <c r="D51" s="8"/>
      <c r="E51" s="8"/>
      <c r="F51" s="8" t="s">
        <v>5</v>
      </c>
      <c r="G51" s="64">
        <f>G52+G57+G59</f>
        <v>284940.15000000002</v>
      </c>
      <c r="H51" s="64">
        <f>H52+H57+H59</f>
        <v>363200</v>
      </c>
      <c r="I51" s="64">
        <f>I52+I57+I59</f>
        <v>363200</v>
      </c>
      <c r="J51" s="65">
        <f>J52+J57+J59</f>
        <v>346168.06999999995</v>
      </c>
      <c r="K51" s="86">
        <f t="shared" si="5"/>
        <v>121.48799318032222</v>
      </c>
      <c r="L51" s="57">
        <f t="shared" si="6"/>
        <v>95.310591960352411</v>
      </c>
    </row>
    <row r="52" spans="2:12" s="66" customFormat="1" x14ac:dyDescent="0.25">
      <c r="B52" s="17"/>
      <c r="C52" s="17"/>
      <c r="D52" s="17">
        <v>311</v>
      </c>
      <c r="E52" s="17"/>
      <c r="F52" s="17" t="s">
        <v>28</v>
      </c>
      <c r="G52" s="64">
        <f>SUM(G53:G56)</f>
        <v>232757.22</v>
      </c>
      <c r="H52" s="64">
        <f>SUM(H53:H56)</f>
        <v>300800</v>
      </c>
      <c r="I52" s="64">
        <f>SUM(I53:I56)</f>
        <v>300800</v>
      </c>
      <c r="J52" s="65">
        <f>SUM(J53:J56)</f>
        <v>288142.15999999997</v>
      </c>
      <c r="K52" s="86">
        <f t="shared" si="5"/>
        <v>123.79515445321094</v>
      </c>
      <c r="L52" s="57">
        <f t="shared" si="6"/>
        <v>95.791941489361704</v>
      </c>
    </row>
    <row r="53" spans="2:12" x14ac:dyDescent="0.25">
      <c r="B53" s="9"/>
      <c r="C53" s="9"/>
      <c r="D53" s="9"/>
      <c r="E53" s="9">
        <v>3111</v>
      </c>
      <c r="F53" s="9" t="s">
        <v>29</v>
      </c>
      <c r="G53" s="56">
        <v>231411.64</v>
      </c>
      <c r="H53" s="101">
        <v>298800</v>
      </c>
      <c r="I53" s="101">
        <v>298800</v>
      </c>
      <c r="J53" s="57">
        <v>288142.15999999997</v>
      </c>
      <c r="K53" s="86">
        <f t="shared" si="5"/>
        <v>124.51498118245044</v>
      </c>
      <c r="L53" s="57">
        <f t="shared" si="6"/>
        <v>96.433119143239622</v>
      </c>
    </row>
    <row r="54" spans="2:12" x14ac:dyDescent="0.25">
      <c r="B54" s="9"/>
      <c r="C54" s="9"/>
      <c r="D54" s="9"/>
      <c r="E54" s="9">
        <v>3112</v>
      </c>
      <c r="F54" s="9" t="s">
        <v>79</v>
      </c>
      <c r="G54" s="56"/>
      <c r="H54" s="101"/>
      <c r="I54" s="101"/>
      <c r="J54" s="57"/>
      <c r="K54" s="86" t="e">
        <f t="shared" si="5"/>
        <v>#DIV/0!</v>
      </c>
      <c r="L54" s="57" t="e">
        <f t="shared" si="6"/>
        <v>#DIV/0!</v>
      </c>
    </row>
    <row r="55" spans="2:12" x14ac:dyDescent="0.25">
      <c r="B55" s="9"/>
      <c r="C55" s="9"/>
      <c r="D55" s="9"/>
      <c r="E55" s="9">
        <v>3113</v>
      </c>
      <c r="F55" s="9" t="s">
        <v>80</v>
      </c>
      <c r="G55" s="56">
        <v>1345.58</v>
      </c>
      <c r="H55" s="101">
        <v>2000</v>
      </c>
      <c r="I55" s="101">
        <v>2000</v>
      </c>
      <c r="J55" s="57"/>
      <c r="K55" s="86">
        <f t="shared" si="5"/>
        <v>0</v>
      </c>
      <c r="L55" s="57">
        <f t="shared" si="6"/>
        <v>0</v>
      </c>
    </row>
    <row r="56" spans="2:12" x14ac:dyDescent="0.25">
      <c r="B56" s="9"/>
      <c r="C56" s="9"/>
      <c r="D56" s="9"/>
      <c r="E56" s="9">
        <v>3114</v>
      </c>
      <c r="F56" s="9" t="s">
        <v>81</v>
      </c>
      <c r="G56" s="56"/>
      <c r="H56" s="101"/>
      <c r="I56" s="101"/>
      <c r="J56" s="57"/>
      <c r="K56" s="86" t="e">
        <f t="shared" si="5"/>
        <v>#DIV/0!</v>
      </c>
      <c r="L56" s="57" t="e">
        <f t="shared" si="6"/>
        <v>#DIV/0!</v>
      </c>
    </row>
    <row r="57" spans="2:12" s="66" customFormat="1" x14ac:dyDescent="0.25">
      <c r="B57" s="17"/>
      <c r="C57" s="17"/>
      <c r="D57" s="17">
        <v>312</v>
      </c>
      <c r="E57" s="17"/>
      <c r="F57" s="17" t="s">
        <v>82</v>
      </c>
      <c r="G57" s="64">
        <f>G58</f>
        <v>15920.31</v>
      </c>
      <c r="H57" s="64">
        <f>H58</f>
        <v>12700</v>
      </c>
      <c r="I57" s="64">
        <f>I58</f>
        <v>12700</v>
      </c>
      <c r="J57" s="65">
        <f>J58</f>
        <v>10482.48</v>
      </c>
      <c r="K57" s="86">
        <f t="shared" si="5"/>
        <v>65.843441490774993</v>
      </c>
      <c r="L57" s="57">
        <f t="shared" si="6"/>
        <v>82.539212598425195</v>
      </c>
    </row>
    <row r="58" spans="2:12" x14ac:dyDescent="0.25">
      <c r="B58" s="9"/>
      <c r="C58" s="9"/>
      <c r="D58" s="9"/>
      <c r="E58" s="9">
        <v>3121</v>
      </c>
      <c r="F58" s="9" t="s">
        <v>82</v>
      </c>
      <c r="G58" s="56">
        <v>15920.31</v>
      </c>
      <c r="H58" s="56">
        <v>12700</v>
      </c>
      <c r="I58" s="56">
        <v>12700</v>
      </c>
      <c r="J58" s="57">
        <v>10482.48</v>
      </c>
      <c r="K58" s="86">
        <f t="shared" si="5"/>
        <v>65.843441490774993</v>
      </c>
      <c r="L58" s="57">
        <f t="shared" si="6"/>
        <v>82.539212598425195</v>
      </c>
    </row>
    <row r="59" spans="2:12" s="66" customFormat="1" x14ac:dyDescent="0.25">
      <c r="B59" s="17"/>
      <c r="C59" s="17"/>
      <c r="D59" s="17">
        <v>313</v>
      </c>
      <c r="E59" s="17"/>
      <c r="F59" s="17" t="s">
        <v>83</v>
      </c>
      <c r="G59" s="64">
        <f>SUM(G60:G61)</f>
        <v>36262.620000000003</v>
      </c>
      <c r="H59" s="64">
        <f>H60</f>
        <v>49700</v>
      </c>
      <c r="I59" s="64">
        <f>I60</f>
        <v>49700</v>
      </c>
      <c r="J59" s="65">
        <f>J60+J61</f>
        <v>47543.43</v>
      </c>
      <c r="K59" s="86">
        <f t="shared" si="5"/>
        <v>131.10864576249591</v>
      </c>
      <c r="L59" s="57">
        <f t="shared" si="6"/>
        <v>95.660824949698181</v>
      </c>
    </row>
    <row r="60" spans="2:12" x14ac:dyDescent="0.25">
      <c r="B60" s="9"/>
      <c r="C60" s="9"/>
      <c r="D60" s="9"/>
      <c r="E60" s="9">
        <v>3132</v>
      </c>
      <c r="F60" s="9" t="s">
        <v>84</v>
      </c>
      <c r="G60" s="56">
        <v>36262.620000000003</v>
      </c>
      <c r="H60" s="56">
        <v>49700</v>
      </c>
      <c r="I60" s="56">
        <v>49700</v>
      </c>
      <c r="J60" s="56">
        <v>47543.43</v>
      </c>
      <c r="K60" s="86">
        <f t="shared" si="5"/>
        <v>131.10864576249591</v>
      </c>
      <c r="L60" s="57">
        <f t="shared" si="6"/>
        <v>95.660824949698181</v>
      </c>
    </row>
    <row r="61" spans="2:12" ht="25.5" x14ac:dyDescent="0.25">
      <c r="B61" s="9"/>
      <c r="C61" s="9"/>
      <c r="D61" s="9"/>
      <c r="E61" s="9">
        <v>3133</v>
      </c>
      <c r="F61" s="23" t="s">
        <v>85</v>
      </c>
      <c r="G61" s="56"/>
      <c r="H61" s="56"/>
      <c r="I61" s="56"/>
      <c r="J61" s="57"/>
      <c r="K61" s="86" t="e">
        <f t="shared" si="5"/>
        <v>#DIV/0!</v>
      </c>
      <c r="L61" s="57" t="e">
        <f t="shared" si="6"/>
        <v>#DIV/0!</v>
      </c>
    </row>
    <row r="62" spans="2:12" s="66" customFormat="1" x14ac:dyDescent="0.25">
      <c r="B62" s="17"/>
      <c r="C62" s="17">
        <v>32</v>
      </c>
      <c r="D62" s="67"/>
      <c r="E62" s="67"/>
      <c r="F62" s="17" t="s">
        <v>10</v>
      </c>
      <c r="G62" s="64">
        <f>G63+G68+G74+G84+G86</f>
        <v>69474.37000000001</v>
      </c>
      <c r="H62" s="64">
        <f>H63+H68+H74+H84+H86</f>
        <v>62416.11</v>
      </c>
      <c r="I62" s="64">
        <f>I63+I68+I74+I84+I86</f>
        <v>62416.11</v>
      </c>
      <c r="J62" s="65">
        <f>J63+J68+J74+J84+J86</f>
        <v>61688.4</v>
      </c>
      <c r="K62" s="86">
        <f t="shared" si="5"/>
        <v>88.793032596049443</v>
      </c>
      <c r="L62" s="57">
        <f t="shared" si="6"/>
        <v>98.834099081150683</v>
      </c>
    </row>
    <row r="63" spans="2:12" s="66" customFormat="1" x14ac:dyDescent="0.25">
      <c r="B63" s="17"/>
      <c r="C63" s="17"/>
      <c r="D63" s="17">
        <v>321</v>
      </c>
      <c r="E63" s="17"/>
      <c r="F63" s="17" t="s">
        <v>30</v>
      </c>
      <c r="G63" s="64">
        <f>SUM(G64:G67)</f>
        <v>7202.77</v>
      </c>
      <c r="H63" s="64">
        <f>SUM(H64:H67)</f>
        <v>7780</v>
      </c>
      <c r="I63" s="64">
        <f>SUM(I64:I67)</f>
        <v>7780</v>
      </c>
      <c r="J63" s="65">
        <f>SUM(J64:J67)</f>
        <v>6855.83</v>
      </c>
      <c r="K63" s="86">
        <f t="shared" si="5"/>
        <v>95.1832420027295</v>
      </c>
      <c r="L63" s="57">
        <f t="shared" si="6"/>
        <v>88.121208226221086</v>
      </c>
    </row>
    <row r="64" spans="2:12" x14ac:dyDescent="0.25">
      <c r="B64" s="9"/>
      <c r="C64" s="17"/>
      <c r="D64" s="9"/>
      <c r="E64" s="9">
        <v>3211</v>
      </c>
      <c r="F64" s="23" t="s">
        <v>31</v>
      </c>
      <c r="G64" s="56">
        <v>833.97</v>
      </c>
      <c r="H64" s="56">
        <v>780</v>
      </c>
      <c r="I64" s="56">
        <v>780</v>
      </c>
      <c r="J64" s="57">
        <v>1230</v>
      </c>
      <c r="K64" s="86">
        <f t="shared" si="5"/>
        <v>147.48731968775854</v>
      </c>
      <c r="L64" s="57">
        <f t="shared" si="6"/>
        <v>157.69230769230768</v>
      </c>
    </row>
    <row r="65" spans="2:12" x14ac:dyDescent="0.25">
      <c r="B65" s="9"/>
      <c r="C65" s="17"/>
      <c r="D65" s="10"/>
      <c r="E65" s="9">
        <v>3212</v>
      </c>
      <c r="F65" s="23" t="s">
        <v>87</v>
      </c>
      <c r="G65" s="56">
        <v>5196.8100000000004</v>
      </c>
      <c r="H65" s="56">
        <v>6000</v>
      </c>
      <c r="I65" s="56">
        <v>6000</v>
      </c>
      <c r="J65" s="57">
        <v>4970.83</v>
      </c>
      <c r="K65" s="86">
        <f t="shared" si="5"/>
        <v>95.651563170483428</v>
      </c>
      <c r="L65" s="57">
        <f t="shared" si="6"/>
        <v>82.847166666666666</v>
      </c>
    </row>
    <row r="66" spans="2:12" x14ac:dyDescent="0.25">
      <c r="B66" s="9"/>
      <c r="C66" s="17"/>
      <c r="D66" s="10"/>
      <c r="E66" s="9">
        <v>3213</v>
      </c>
      <c r="F66" s="9" t="s">
        <v>86</v>
      </c>
      <c r="G66" s="56">
        <v>1171.99</v>
      </c>
      <c r="H66" s="56">
        <v>1000</v>
      </c>
      <c r="I66" s="56">
        <v>1000</v>
      </c>
      <c r="J66" s="57">
        <v>655</v>
      </c>
      <c r="K66" s="86">
        <f t="shared" si="5"/>
        <v>55.887848872430659</v>
      </c>
      <c r="L66" s="57">
        <f t="shared" si="6"/>
        <v>65.5</v>
      </c>
    </row>
    <row r="67" spans="2:12" x14ac:dyDescent="0.25">
      <c r="B67" s="9"/>
      <c r="C67" s="9"/>
      <c r="D67" s="9"/>
      <c r="E67" s="9">
        <v>3214</v>
      </c>
      <c r="F67" s="9" t="s">
        <v>88</v>
      </c>
      <c r="G67" s="56"/>
      <c r="H67" s="56"/>
      <c r="I67" s="56"/>
      <c r="J67" s="57"/>
      <c r="K67" s="86" t="e">
        <f t="shared" si="5"/>
        <v>#DIV/0!</v>
      </c>
      <c r="L67" s="57" t="e">
        <f t="shared" si="6"/>
        <v>#DIV/0!</v>
      </c>
    </row>
    <row r="68" spans="2:12" s="66" customFormat="1" x14ac:dyDescent="0.25">
      <c r="B68" s="17"/>
      <c r="C68" s="17"/>
      <c r="D68" s="17">
        <v>322</v>
      </c>
      <c r="E68" s="17"/>
      <c r="F68" s="17" t="s">
        <v>89</v>
      </c>
      <c r="G68" s="64">
        <f>SUM(G69:G73)</f>
        <v>13736.199999999999</v>
      </c>
      <c r="H68" s="64">
        <f>SUM(H69:H73)</f>
        <v>14022</v>
      </c>
      <c r="I68" s="64">
        <f>SUM(I69:I73)</f>
        <v>14022</v>
      </c>
      <c r="J68" s="65">
        <f>SUM(J69:J73)</f>
        <v>13903.230000000001</v>
      </c>
      <c r="K68" s="86">
        <f t="shared" si="5"/>
        <v>101.21598404216596</v>
      </c>
      <c r="L68" s="57">
        <f t="shared" si="6"/>
        <v>99.152973898160042</v>
      </c>
    </row>
    <row r="69" spans="2:12" x14ac:dyDescent="0.25">
      <c r="B69" s="9"/>
      <c r="C69" s="9"/>
      <c r="D69" s="9"/>
      <c r="E69" s="9" t="s">
        <v>190</v>
      </c>
      <c r="F69" s="9" t="s">
        <v>90</v>
      </c>
      <c r="G69" s="56">
        <v>3191.18</v>
      </c>
      <c r="H69" s="56">
        <v>5022</v>
      </c>
      <c r="I69" s="56">
        <v>5022</v>
      </c>
      <c r="J69" s="57">
        <v>5062.46</v>
      </c>
      <c r="K69" s="86">
        <f t="shared" si="5"/>
        <v>158.63912408576141</v>
      </c>
      <c r="L69" s="57">
        <f t="shared" si="6"/>
        <v>100.80565511748307</v>
      </c>
    </row>
    <row r="70" spans="2:12" x14ac:dyDescent="0.25">
      <c r="B70" s="9"/>
      <c r="C70" s="9"/>
      <c r="D70" s="9"/>
      <c r="E70" s="9">
        <v>3223</v>
      </c>
      <c r="F70" s="9" t="s">
        <v>91</v>
      </c>
      <c r="G70" s="56">
        <v>9490.9599999999991</v>
      </c>
      <c r="H70" s="56">
        <v>8000</v>
      </c>
      <c r="I70" s="56">
        <v>8000</v>
      </c>
      <c r="J70" s="57">
        <v>8329.26</v>
      </c>
      <c r="K70" s="86">
        <f t="shared" si="5"/>
        <v>87.759931555922705</v>
      </c>
      <c r="L70" s="57">
        <f t="shared" si="6"/>
        <v>104.11574999999999</v>
      </c>
    </row>
    <row r="71" spans="2:12" x14ac:dyDescent="0.25">
      <c r="B71" s="9"/>
      <c r="C71" s="9"/>
      <c r="D71" s="9"/>
      <c r="E71" s="9">
        <v>3224</v>
      </c>
      <c r="F71" s="9" t="s">
        <v>92</v>
      </c>
      <c r="G71" s="56">
        <v>647.04999999999995</v>
      </c>
      <c r="H71" s="56">
        <v>1000</v>
      </c>
      <c r="I71" s="56">
        <v>1000</v>
      </c>
      <c r="J71" s="57">
        <v>511.51</v>
      </c>
      <c r="K71" s="86">
        <f t="shared" si="5"/>
        <v>79.052623444865162</v>
      </c>
      <c r="L71" s="57">
        <f t="shared" si="6"/>
        <v>51.151000000000003</v>
      </c>
    </row>
    <row r="72" spans="2:12" x14ac:dyDescent="0.25">
      <c r="B72" s="9"/>
      <c r="C72" s="9"/>
      <c r="D72" s="9"/>
      <c r="E72" s="9">
        <v>3225</v>
      </c>
      <c r="F72" s="9" t="s">
        <v>93</v>
      </c>
      <c r="G72" s="56">
        <v>356.12</v>
      </c>
      <c r="H72" s="56"/>
      <c r="I72" s="56"/>
      <c r="J72" s="57"/>
      <c r="K72" s="86">
        <f t="shared" si="5"/>
        <v>0</v>
      </c>
      <c r="L72" s="57" t="e">
        <f t="shared" si="6"/>
        <v>#DIV/0!</v>
      </c>
    </row>
    <row r="73" spans="2:12" x14ac:dyDescent="0.25">
      <c r="B73" s="9"/>
      <c r="C73" s="9"/>
      <c r="D73" s="9"/>
      <c r="E73" s="9">
        <v>3227</v>
      </c>
      <c r="F73" s="9" t="s">
        <v>130</v>
      </c>
      <c r="G73" s="56">
        <v>50.89</v>
      </c>
      <c r="H73" s="56"/>
      <c r="I73" s="56"/>
      <c r="J73" s="57"/>
      <c r="K73" s="86">
        <f t="shared" si="5"/>
        <v>0</v>
      </c>
      <c r="L73" s="57" t="e">
        <f t="shared" si="6"/>
        <v>#DIV/0!</v>
      </c>
    </row>
    <row r="74" spans="2:12" s="66" customFormat="1" x14ac:dyDescent="0.25">
      <c r="B74" s="17"/>
      <c r="C74" s="17"/>
      <c r="D74" s="17">
        <v>323</v>
      </c>
      <c r="E74" s="17"/>
      <c r="F74" s="17" t="s">
        <v>94</v>
      </c>
      <c r="G74" s="64">
        <f>SUM(G75:G83)</f>
        <v>46116.41</v>
      </c>
      <c r="H74" s="64">
        <f>SUM(H75:H83)</f>
        <v>39300.11</v>
      </c>
      <c r="I74" s="64">
        <f>SUM(I75:I83)</f>
        <v>39300.11</v>
      </c>
      <c r="J74" s="65">
        <f>SUM(J75:J83)</f>
        <v>40243.550000000003</v>
      </c>
      <c r="K74" s="86">
        <f t="shared" si="5"/>
        <v>87.265140543246972</v>
      </c>
      <c r="L74" s="57">
        <f t="shared" si="6"/>
        <v>102.40060396777515</v>
      </c>
    </row>
    <row r="75" spans="2:12" x14ac:dyDescent="0.25">
      <c r="B75" s="9"/>
      <c r="C75" s="9"/>
      <c r="D75" s="9"/>
      <c r="E75" s="9">
        <v>3231</v>
      </c>
      <c r="F75" s="9" t="s">
        <v>95</v>
      </c>
      <c r="G75" s="56">
        <v>4876.9399999999996</v>
      </c>
      <c r="H75" s="56">
        <v>6100</v>
      </c>
      <c r="I75" s="56">
        <v>6100</v>
      </c>
      <c r="J75" s="57">
        <v>6969.74</v>
      </c>
      <c r="K75" s="86">
        <f t="shared" si="5"/>
        <v>142.91215393258889</v>
      </c>
      <c r="L75" s="57">
        <f t="shared" si="6"/>
        <v>114.25803278688524</v>
      </c>
    </row>
    <row r="76" spans="2:12" x14ac:dyDescent="0.25">
      <c r="B76" s="9"/>
      <c r="C76" s="9"/>
      <c r="D76" s="9"/>
      <c r="E76" s="9">
        <v>3232</v>
      </c>
      <c r="F76" s="9" t="s">
        <v>96</v>
      </c>
      <c r="G76" s="56">
        <v>9137.17</v>
      </c>
      <c r="H76" s="56">
        <v>5500</v>
      </c>
      <c r="I76" s="56">
        <v>5500</v>
      </c>
      <c r="J76" s="57">
        <v>3944.88</v>
      </c>
      <c r="K76" s="86">
        <f t="shared" si="5"/>
        <v>43.173980565098383</v>
      </c>
      <c r="L76" s="57">
        <f t="shared" si="6"/>
        <v>71.725090909090909</v>
      </c>
    </row>
    <row r="77" spans="2:12" x14ac:dyDescent="0.25">
      <c r="B77" s="9"/>
      <c r="C77" s="9"/>
      <c r="D77" s="9"/>
      <c r="E77" s="9">
        <v>3233</v>
      </c>
      <c r="F77" s="9" t="s">
        <v>97</v>
      </c>
      <c r="G77" s="56">
        <v>1623.86</v>
      </c>
      <c r="H77" s="56">
        <v>600</v>
      </c>
      <c r="I77" s="56">
        <v>600</v>
      </c>
      <c r="J77" s="57">
        <v>1109.06</v>
      </c>
      <c r="K77" s="86">
        <f t="shared" si="5"/>
        <v>68.297759659083908</v>
      </c>
      <c r="L77" s="57">
        <f t="shared" si="6"/>
        <v>184.84333333333331</v>
      </c>
    </row>
    <row r="78" spans="2:12" x14ac:dyDescent="0.25">
      <c r="B78" s="9"/>
      <c r="C78" s="9"/>
      <c r="D78" s="9"/>
      <c r="E78" s="9">
        <v>3234</v>
      </c>
      <c r="F78" s="9" t="s">
        <v>98</v>
      </c>
      <c r="G78" s="56">
        <v>2532.6799999999998</v>
      </c>
      <c r="H78" s="56">
        <v>3000</v>
      </c>
      <c r="I78" s="56">
        <v>3000</v>
      </c>
      <c r="J78" s="57">
        <v>3063.25</v>
      </c>
      <c r="K78" s="86">
        <f t="shared" si="5"/>
        <v>120.94895525688204</v>
      </c>
      <c r="L78" s="57">
        <f t="shared" si="6"/>
        <v>102.10833333333333</v>
      </c>
    </row>
    <row r="79" spans="2:12" x14ac:dyDescent="0.25">
      <c r="B79" s="9"/>
      <c r="C79" s="9"/>
      <c r="D79" s="9"/>
      <c r="E79" s="9">
        <v>3235</v>
      </c>
      <c r="F79" s="9" t="s">
        <v>99</v>
      </c>
      <c r="G79" s="56">
        <v>6975</v>
      </c>
      <c r="H79" s="56">
        <v>1700</v>
      </c>
      <c r="I79" s="56">
        <v>1700</v>
      </c>
      <c r="J79" s="57"/>
      <c r="K79" s="86">
        <f t="shared" si="5"/>
        <v>0</v>
      </c>
      <c r="L79" s="57">
        <f t="shared" si="6"/>
        <v>0</v>
      </c>
    </row>
    <row r="80" spans="2:12" x14ac:dyDescent="0.25">
      <c r="B80" s="9"/>
      <c r="C80" s="9"/>
      <c r="D80" s="9"/>
      <c r="E80" s="9">
        <v>3236</v>
      </c>
      <c r="F80" s="9" t="s">
        <v>100</v>
      </c>
      <c r="G80" s="56"/>
      <c r="H80" s="56"/>
      <c r="I80" s="56"/>
      <c r="J80" s="57"/>
      <c r="K80" s="86" t="e">
        <f t="shared" si="5"/>
        <v>#DIV/0!</v>
      </c>
      <c r="L80" s="57" t="e">
        <f t="shared" si="6"/>
        <v>#DIV/0!</v>
      </c>
    </row>
    <row r="81" spans="2:12" x14ac:dyDescent="0.25">
      <c r="B81" s="9"/>
      <c r="C81" s="9"/>
      <c r="D81" s="9"/>
      <c r="E81" s="9">
        <v>3237</v>
      </c>
      <c r="F81" s="9" t="s">
        <v>101</v>
      </c>
      <c r="G81" s="56">
        <v>2554.0100000000002</v>
      </c>
      <c r="H81" s="56">
        <v>917</v>
      </c>
      <c r="I81" s="56">
        <v>917</v>
      </c>
      <c r="J81" s="57">
        <v>1637.88</v>
      </c>
      <c r="K81" s="86">
        <f t="shared" si="5"/>
        <v>64.129741073840734</v>
      </c>
      <c r="L81" s="57">
        <f t="shared" si="6"/>
        <v>178.61286804798254</v>
      </c>
    </row>
    <row r="82" spans="2:12" x14ac:dyDescent="0.25">
      <c r="B82" s="9"/>
      <c r="C82" s="9"/>
      <c r="D82" s="9"/>
      <c r="E82" s="9">
        <v>3238</v>
      </c>
      <c r="F82" s="9" t="s">
        <v>102</v>
      </c>
      <c r="G82" s="56">
        <v>1827.12</v>
      </c>
      <c r="H82" s="56">
        <v>1000</v>
      </c>
      <c r="I82" s="56">
        <v>1000</v>
      </c>
      <c r="J82" s="57">
        <v>1228.93</v>
      </c>
      <c r="K82" s="86">
        <f t="shared" si="5"/>
        <v>67.260497394807146</v>
      </c>
      <c r="L82" s="57">
        <f t="shared" si="6"/>
        <v>122.893</v>
      </c>
    </row>
    <row r="83" spans="2:12" x14ac:dyDescent="0.25">
      <c r="B83" s="9"/>
      <c r="C83" s="9"/>
      <c r="D83" s="9"/>
      <c r="E83" s="9">
        <v>3239</v>
      </c>
      <c r="F83" s="9" t="s">
        <v>103</v>
      </c>
      <c r="G83" s="56">
        <v>16589.63</v>
      </c>
      <c r="H83" s="56">
        <v>20483.11</v>
      </c>
      <c r="I83" s="56">
        <v>20483.11</v>
      </c>
      <c r="J83" s="57">
        <v>22289.81</v>
      </c>
      <c r="K83" s="86">
        <f t="shared" si="5"/>
        <v>134.35989832202407</v>
      </c>
      <c r="L83" s="57">
        <f t="shared" si="6"/>
        <v>108.8204379120163</v>
      </c>
    </row>
    <row r="84" spans="2:12" s="66" customFormat="1" x14ac:dyDescent="0.25">
      <c r="B84" s="17"/>
      <c r="C84" s="17"/>
      <c r="D84" s="17">
        <v>324</v>
      </c>
      <c r="E84" s="17"/>
      <c r="F84" s="17" t="s">
        <v>104</v>
      </c>
      <c r="G84" s="64">
        <f>G85</f>
        <v>0</v>
      </c>
      <c r="H84" s="64">
        <f>H85</f>
        <v>0</v>
      </c>
      <c r="I84" s="64">
        <f>I85</f>
        <v>0</v>
      </c>
      <c r="J84" s="65">
        <f>J85</f>
        <v>0</v>
      </c>
      <c r="K84" s="86" t="e">
        <f t="shared" si="5"/>
        <v>#DIV/0!</v>
      </c>
      <c r="L84" s="57" t="e">
        <f t="shared" si="6"/>
        <v>#DIV/0!</v>
      </c>
    </row>
    <row r="85" spans="2:12" x14ac:dyDescent="0.25">
      <c r="B85" s="9"/>
      <c r="C85" s="9"/>
      <c r="D85" s="9"/>
      <c r="E85" s="9">
        <v>3241</v>
      </c>
      <c r="F85" s="9" t="s">
        <v>105</v>
      </c>
      <c r="G85" s="56"/>
      <c r="H85" s="56"/>
      <c r="I85" s="56"/>
      <c r="J85" s="57"/>
      <c r="K85" s="86" t="e">
        <f t="shared" si="5"/>
        <v>#DIV/0!</v>
      </c>
      <c r="L85" s="57" t="e">
        <f t="shared" si="6"/>
        <v>#DIV/0!</v>
      </c>
    </row>
    <row r="86" spans="2:12" s="66" customFormat="1" x14ac:dyDescent="0.25">
      <c r="B86" s="17"/>
      <c r="C86" s="17"/>
      <c r="D86" s="17">
        <v>329</v>
      </c>
      <c r="E86" s="17"/>
      <c r="F86" s="17" t="s">
        <v>106</v>
      </c>
      <c r="G86" s="64">
        <f>SUM(G88:G93)</f>
        <v>2418.9899999999998</v>
      </c>
      <c r="H86" s="64">
        <f>SUM(H87:H93)</f>
        <v>1314</v>
      </c>
      <c r="I86" s="64">
        <f>SUM(I87:I93)</f>
        <v>1314</v>
      </c>
      <c r="J86" s="65">
        <f>SUM(J88:J93)</f>
        <v>685.79000000000008</v>
      </c>
      <c r="K86" s="86">
        <f t="shared" si="5"/>
        <v>28.350261886159107</v>
      </c>
      <c r="L86" s="57">
        <f t="shared" si="6"/>
        <v>52.191019786910211</v>
      </c>
    </row>
    <row r="87" spans="2:12" ht="25.5" x14ac:dyDescent="0.25">
      <c r="B87" s="9"/>
      <c r="C87" s="9"/>
      <c r="D87" s="9"/>
      <c r="E87" s="9">
        <v>3291</v>
      </c>
      <c r="F87" s="23" t="s">
        <v>131</v>
      </c>
      <c r="G87" s="56"/>
      <c r="H87" s="56"/>
      <c r="I87" s="56"/>
      <c r="J87" s="57"/>
      <c r="K87" s="86" t="e">
        <f t="shared" si="5"/>
        <v>#DIV/0!</v>
      </c>
      <c r="L87" s="57" t="e">
        <f t="shared" ref="L87:L93" si="7">J87/I87*100</f>
        <v>#DIV/0!</v>
      </c>
    </row>
    <row r="88" spans="2:12" x14ac:dyDescent="0.25">
      <c r="B88" s="9"/>
      <c r="C88" s="9"/>
      <c r="D88" s="9"/>
      <c r="E88" s="9">
        <v>3292</v>
      </c>
      <c r="F88" s="9" t="s">
        <v>107</v>
      </c>
      <c r="G88" s="56">
        <v>730.29</v>
      </c>
      <c r="H88" s="56">
        <v>500</v>
      </c>
      <c r="I88" s="56">
        <v>500</v>
      </c>
      <c r="J88" s="57">
        <v>587.94000000000005</v>
      </c>
      <c r="K88" s="86">
        <f t="shared" si="5"/>
        <v>80.507743499157883</v>
      </c>
      <c r="L88" s="57">
        <f t="shared" si="7"/>
        <v>117.58800000000001</v>
      </c>
    </row>
    <row r="89" spans="2:12" x14ac:dyDescent="0.25">
      <c r="B89" s="9"/>
      <c r="C89" s="9"/>
      <c r="D89" s="9"/>
      <c r="E89" s="9">
        <v>3293</v>
      </c>
      <c r="F89" s="9" t="s">
        <v>108</v>
      </c>
      <c r="G89" s="56">
        <v>1516.98</v>
      </c>
      <c r="H89" s="56">
        <v>653</v>
      </c>
      <c r="I89" s="56">
        <v>653</v>
      </c>
      <c r="J89" s="57">
        <v>72.849999999999994</v>
      </c>
      <c r="K89" s="86">
        <f t="shared" si="5"/>
        <v>4.8023045788342618</v>
      </c>
      <c r="L89" s="57">
        <f t="shared" si="7"/>
        <v>11.156202143950994</v>
      </c>
    </row>
    <row r="90" spans="2:12" x14ac:dyDescent="0.25">
      <c r="B90" s="9"/>
      <c r="C90" s="9"/>
      <c r="D90" s="9"/>
      <c r="E90" s="9">
        <v>3294</v>
      </c>
      <c r="F90" s="9" t="s">
        <v>109</v>
      </c>
      <c r="G90" s="56"/>
      <c r="H90" s="56"/>
      <c r="I90" s="56"/>
      <c r="J90" s="57"/>
      <c r="K90" s="86" t="e">
        <f t="shared" si="5"/>
        <v>#DIV/0!</v>
      </c>
      <c r="L90" s="57" t="e">
        <f t="shared" si="7"/>
        <v>#DIV/0!</v>
      </c>
    </row>
    <row r="91" spans="2:12" x14ac:dyDescent="0.25">
      <c r="B91" s="9"/>
      <c r="C91" s="9"/>
      <c r="D91" s="9"/>
      <c r="E91" s="9">
        <v>3295</v>
      </c>
      <c r="F91" s="9" t="s">
        <v>110</v>
      </c>
      <c r="G91" s="56"/>
      <c r="H91" s="56"/>
      <c r="I91" s="56"/>
      <c r="J91" s="57"/>
      <c r="K91" s="86" t="e">
        <f t="shared" si="5"/>
        <v>#DIV/0!</v>
      </c>
      <c r="L91" s="57" t="e">
        <f t="shared" si="7"/>
        <v>#DIV/0!</v>
      </c>
    </row>
    <row r="92" spans="2:12" x14ac:dyDescent="0.25">
      <c r="B92" s="9"/>
      <c r="C92" s="9"/>
      <c r="D92" s="9"/>
      <c r="E92" s="9">
        <v>3296</v>
      </c>
      <c r="F92" s="9" t="s">
        <v>111</v>
      </c>
      <c r="G92" s="56"/>
      <c r="H92" s="56"/>
      <c r="I92" s="56"/>
      <c r="J92" s="57"/>
      <c r="K92" s="86" t="e">
        <f t="shared" si="5"/>
        <v>#DIV/0!</v>
      </c>
      <c r="L92" s="57" t="e">
        <f t="shared" si="7"/>
        <v>#DIV/0!</v>
      </c>
    </row>
    <row r="93" spans="2:12" x14ac:dyDescent="0.25">
      <c r="B93" s="9"/>
      <c r="C93" s="9"/>
      <c r="D93" s="9"/>
      <c r="E93" s="9">
        <v>3299</v>
      </c>
      <c r="F93" s="9" t="s">
        <v>106</v>
      </c>
      <c r="G93" s="56">
        <v>171.72</v>
      </c>
      <c r="H93" s="56">
        <v>161</v>
      </c>
      <c r="I93" s="56">
        <v>161</v>
      </c>
      <c r="J93" s="57">
        <v>25</v>
      </c>
      <c r="K93" s="86">
        <f t="shared" si="5"/>
        <v>14.558583740973678</v>
      </c>
      <c r="L93" s="57">
        <f t="shared" si="7"/>
        <v>15.527950310559005</v>
      </c>
    </row>
    <row r="94" spans="2:12" s="66" customFormat="1" x14ac:dyDescent="0.25">
      <c r="B94" s="17"/>
      <c r="C94" s="17">
        <v>34</v>
      </c>
      <c r="D94" s="17"/>
      <c r="E94" s="17"/>
      <c r="F94" s="17" t="s">
        <v>112</v>
      </c>
      <c r="G94" s="64">
        <f>SUM(G96:G99)</f>
        <v>633.91999999999996</v>
      </c>
      <c r="H94" s="64">
        <f>H95</f>
        <v>863</v>
      </c>
      <c r="I94" s="64">
        <f>I95</f>
        <v>863</v>
      </c>
      <c r="J94" s="65">
        <f>J95</f>
        <v>767.92</v>
      </c>
      <c r="K94" s="86">
        <f t="shared" si="5"/>
        <v>121.13831398283695</v>
      </c>
      <c r="L94" s="57">
        <f t="shared" si="6"/>
        <v>88.982618771726536</v>
      </c>
    </row>
    <row r="95" spans="2:12" s="66" customFormat="1" x14ac:dyDescent="0.25">
      <c r="B95" s="17"/>
      <c r="C95" s="17"/>
      <c r="D95" s="17">
        <v>343</v>
      </c>
      <c r="E95" s="17"/>
      <c r="F95" s="17" t="s">
        <v>117</v>
      </c>
      <c r="G95" s="64">
        <f>SUM(G96:G99)</f>
        <v>633.91999999999996</v>
      </c>
      <c r="H95" s="64">
        <f>SUM(H96:H99)</f>
        <v>863</v>
      </c>
      <c r="I95" s="64">
        <f>SUM(I96:I99)</f>
        <v>863</v>
      </c>
      <c r="J95" s="65">
        <f>SUM(J96:J98)</f>
        <v>767.92</v>
      </c>
      <c r="K95" s="86">
        <f t="shared" si="5"/>
        <v>121.13831398283695</v>
      </c>
      <c r="L95" s="57">
        <f t="shared" si="6"/>
        <v>88.982618771726536</v>
      </c>
    </row>
    <row r="96" spans="2:12" s="71" customFormat="1" x14ac:dyDescent="0.25">
      <c r="B96" s="9"/>
      <c r="C96" s="9"/>
      <c r="D96" s="9"/>
      <c r="E96" s="9">
        <v>3431</v>
      </c>
      <c r="F96" s="9" t="s">
        <v>113</v>
      </c>
      <c r="G96" s="56">
        <v>633.91999999999996</v>
      </c>
      <c r="H96" s="56">
        <v>863</v>
      </c>
      <c r="I96" s="56">
        <v>863</v>
      </c>
      <c r="J96" s="70">
        <v>767.92</v>
      </c>
      <c r="K96" s="86">
        <f t="shared" si="5"/>
        <v>121.13831398283695</v>
      </c>
      <c r="L96" s="57">
        <f t="shared" si="6"/>
        <v>88.982618771726536</v>
      </c>
    </row>
    <row r="97" spans="2:12" s="71" customFormat="1" ht="25.5" x14ac:dyDescent="0.25">
      <c r="B97" s="9"/>
      <c r="C97" s="9"/>
      <c r="D97" s="9"/>
      <c r="E97" s="9">
        <v>3432</v>
      </c>
      <c r="F97" s="23" t="s">
        <v>114</v>
      </c>
      <c r="G97" s="56"/>
      <c r="H97" s="56"/>
      <c r="I97" s="56"/>
      <c r="J97" s="70"/>
      <c r="K97" s="86" t="e">
        <f t="shared" si="5"/>
        <v>#DIV/0!</v>
      </c>
      <c r="L97" s="57" t="e">
        <f t="shared" si="6"/>
        <v>#DIV/0!</v>
      </c>
    </row>
    <row r="98" spans="2:12" s="71" customFormat="1" x14ac:dyDescent="0.25">
      <c r="B98" s="9"/>
      <c r="C98" s="9"/>
      <c r="D98" s="9"/>
      <c r="E98" s="9">
        <v>3433</v>
      </c>
      <c r="F98" s="23" t="s">
        <v>115</v>
      </c>
      <c r="G98" s="56">
        <v>0</v>
      </c>
      <c r="H98" s="56"/>
      <c r="I98" s="56"/>
      <c r="J98" s="70"/>
      <c r="K98" s="86" t="e">
        <f t="shared" si="5"/>
        <v>#DIV/0!</v>
      </c>
      <c r="L98" s="57" t="e">
        <f t="shared" si="6"/>
        <v>#DIV/0!</v>
      </c>
    </row>
    <row r="99" spans="2:12" s="71" customFormat="1" x14ac:dyDescent="0.25">
      <c r="B99" s="9"/>
      <c r="C99" s="9"/>
      <c r="D99" s="9"/>
      <c r="E99" s="9">
        <v>3434</v>
      </c>
      <c r="F99" s="23" t="s">
        <v>116</v>
      </c>
      <c r="G99" s="56"/>
      <c r="H99" s="56"/>
      <c r="I99" s="56"/>
      <c r="J99" s="70"/>
      <c r="K99" s="86" t="e">
        <f t="shared" si="5"/>
        <v>#DIV/0!</v>
      </c>
      <c r="L99" s="57" t="e">
        <f t="shared" si="6"/>
        <v>#DIV/0!</v>
      </c>
    </row>
    <row r="100" spans="2:12" s="69" customFormat="1" ht="25.5" x14ac:dyDescent="0.25">
      <c r="B100" s="17"/>
      <c r="C100" s="17">
        <v>37</v>
      </c>
      <c r="D100" s="17"/>
      <c r="E100" s="17"/>
      <c r="F100" s="63" t="s">
        <v>118</v>
      </c>
      <c r="G100" s="64">
        <f t="shared" ref="G100:I101" si="8">G101</f>
        <v>0</v>
      </c>
      <c r="H100" s="64">
        <f t="shared" si="8"/>
        <v>0</v>
      </c>
      <c r="I100" s="64">
        <f t="shared" si="8"/>
        <v>0</v>
      </c>
      <c r="J100" s="68">
        <v>0</v>
      </c>
      <c r="K100" s="86" t="e">
        <f t="shared" si="5"/>
        <v>#DIV/0!</v>
      </c>
      <c r="L100" s="57" t="e">
        <f t="shared" si="6"/>
        <v>#DIV/0!</v>
      </c>
    </row>
    <row r="101" spans="2:12" s="69" customFormat="1" ht="25.5" x14ac:dyDescent="0.25">
      <c r="B101" s="17"/>
      <c r="C101" s="17"/>
      <c r="D101" s="17">
        <v>372</v>
      </c>
      <c r="E101" s="17"/>
      <c r="F101" s="63" t="s">
        <v>119</v>
      </c>
      <c r="G101" s="64">
        <f t="shared" si="8"/>
        <v>0</v>
      </c>
      <c r="H101" s="64">
        <f t="shared" si="8"/>
        <v>0</v>
      </c>
      <c r="I101" s="64">
        <f t="shared" si="8"/>
        <v>0</v>
      </c>
      <c r="J101" s="68">
        <v>0</v>
      </c>
      <c r="K101" s="86" t="e">
        <f t="shared" si="5"/>
        <v>#DIV/0!</v>
      </c>
      <c r="L101" s="57" t="e">
        <f t="shared" si="6"/>
        <v>#DIV/0!</v>
      </c>
    </row>
    <row r="102" spans="2:12" s="69" customFormat="1" x14ac:dyDescent="0.25">
      <c r="B102" s="17"/>
      <c r="C102" s="17"/>
      <c r="D102" s="17"/>
      <c r="E102" s="9">
        <v>3721</v>
      </c>
      <c r="F102" s="23" t="s">
        <v>120</v>
      </c>
      <c r="G102" s="56"/>
      <c r="H102" s="56"/>
      <c r="I102" s="64"/>
      <c r="J102" s="68"/>
      <c r="K102" s="86" t="e">
        <f t="shared" si="5"/>
        <v>#DIV/0!</v>
      </c>
      <c r="L102" s="57" t="e">
        <f t="shared" si="6"/>
        <v>#DIV/0!</v>
      </c>
    </row>
    <row r="103" spans="2:12" x14ac:dyDescent="0.25">
      <c r="B103" s="11">
        <v>4</v>
      </c>
      <c r="C103" s="11"/>
      <c r="D103" s="11"/>
      <c r="E103" s="11"/>
      <c r="F103" s="15" t="s">
        <v>6</v>
      </c>
      <c r="G103" s="64">
        <f>G107+G109+G121</f>
        <v>58973.63</v>
      </c>
      <c r="H103" s="64">
        <f>H104+H109+H121+H124</f>
        <v>176182.43</v>
      </c>
      <c r="I103" s="64">
        <f>I104+I109+I121+I124</f>
        <v>176182.43</v>
      </c>
      <c r="J103" s="68">
        <f>J104+J109+J121+J124</f>
        <v>286305.62</v>
      </c>
      <c r="K103" s="86">
        <f t="shared" si="5"/>
        <v>485.48074792072322</v>
      </c>
      <c r="L103" s="57">
        <f t="shared" si="6"/>
        <v>162.50520554177851</v>
      </c>
    </row>
    <row r="104" spans="2:12" ht="25.5" x14ac:dyDescent="0.25">
      <c r="B104" s="11"/>
      <c r="C104" s="11">
        <v>41</v>
      </c>
      <c r="D104" s="11"/>
      <c r="E104" s="11"/>
      <c r="F104" s="15" t="s">
        <v>132</v>
      </c>
      <c r="G104" s="64">
        <v>0</v>
      </c>
      <c r="H104" s="64">
        <f>H105+H107</f>
        <v>170534.54</v>
      </c>
      <c r="I104" s="64">
        <f>I105+I107</f>
        <v>170534.54</v>
      </c>
      <c r="J104" s="65">
        <f>J105+J107</f>
        <v>257283.79</v>
      </c>
      <c r="K104" s="86" t="e">
        <f t="shared" si="5"/>
        <v>#DIV/0!</v>
      </c>
      <c r="L104" s="57">
        <f t="shared" si="6"/>
        <v>150.86902043421819</v>
      </c>
    </row>
    <row r="105" spans="2:12" x14ac:dyDescent="0.25">
      <c r="B105" s="11"/>
      <c r="C105" s="11"/>
      <c r="D105" s="11">
        <v>411</v>
      </c>
      <c r="E105" s="11"/>
      <c r="F105" s="15" t="s">
        <v>133</v>
      </c>
      <c r="G105" s="64">
        <v>0</v>
      </c>
      <c r="H105" s="64">
        <f>H106</f>
        <v>0</v>
      </c>
      <c r="I105" s="64">
        <f>I106</f>
        <v>0</v>
      </c>
      <c r="J105" s="65">
        <f>J106</f>
        <v>0</v>
      </c>
      <c r="K105" s="86" t="e">
        <f t="shared" si="5"/>
        <v>#DIV/0!</v>
      </c>
      <c r="L105" s="57" t="e">
        <f t="shared" si="6"/>
        <v>#DIV/0!</v>
      </c>
    </row>
    <row r="106" spans="2:12" x14ac:dyDescent="0.25">
      <c r="B106" s="13"/>
      <c r="C106" s="13"/>
      <c r="D106" s="13"/>
      <c r="E106" s="13">
        <v>4111</v>
      </c>
      <c r="F106" s="16" t="s">
        <v>134</v>
      </c>
      <c r="G106" s="56"/>
      <c r="H106" s="56"/>
      <c r="I106" s="56"/>
      <c r="J106" s="57"/>
      <c r="K106" s="86" t="e">
        <f t="shared" si="5"/>
        <v>#DIV/0!</v>
      </c>
      <c r="L106" s="57" t="e">
        <f t="shared" si="6"/>
        <v>#DIV/0!</v>
      </c>
    </row>
    <row r="107" spans="2:12" x14ac:dyDescent="0.25">
      <c r="B107" s="11"/>
      <c r="C107" s="11"/>
      <c r="D107" s="11">
        <v>412</v>
      </c>
      <c r="E107" s="11"/>
      <c r="F107" s="15" t="s">
        <v>135</v>
      </c>
      <c r="G107" s="64">
        <f>G108</f>
        <v>52921.91</v>
      </c>
      <c r="H107" s="64">
        <f>H108</f>
        <v>170534.54</v>
      </c>
      <c r="I107" s="64">
        <f>I108</f>
        <v>170534.54</v>
      </c>
      <c r="J107" s="65">
        <f>J108</f>
        <v>257283.79</v>
      </c>
      <c r="K107" s="86">
        <f t="shared" si="5"/>
        <v>486.15741570929697</v>
      </c>
      <c r="L107" s="57">
        <f t="shared" si="6"/>
        <v>150.86902043421819</v>
      </c>
    </row>
    <row r="108" spans="2:12" x14ac:dyDescent="0.25">
      <c r="B108" s="13"/>
      <c r="C108" s="13"/>
      <c r="D108" s="13"/>
      <c r="E108" s="13">
        <v>4124</v>
      </c>
      <c r="F108" s="16" t="s">
        <v>191</v>
      </c>
      <c r="G108" s="56">
        <v>52921.91</v>
      </c>
      <c r="H108" s="56">
        <v>170534.54</v>
      </c>
      <c r="I108" s="56">
        <v>170534.54</v>
      </c>
      <c r="J108" s="57">
        <v>257283.79</v>
      </c>
      <c r="K108" s="86">
        <f t="shared" si="5"/>
        <v>486.15741570929697</v>
      </c>
      <c r="L108" s="57">
        <f t="shared" si="6"/>
        <v>150.86902043421819</v>
      </c>
    </row>
    <row r="109" spans="2:12" ht="25.5" x14ac:dyDescent="0.25">
      <c r="B109" s="11"/>
      <c r="C109" s="11">
        <v>42</v>
      </c>
      <c r="D109" s="11"/>
      <c r="E109" s="11"/>
      <c r="F109" s="15" t="s">
        <v>121</v>
      </c>
      <c r="G109" s="64">
        <f>G110+G117+G119</f>
        <v>5857.84</v>
      </c>
      <c r="H109" s="64">
        <f>H110+H117+H119</f>
        <v>4647.8899999999994</v>
      </c>
      <c r="I109" s="64">
        <f>I110+I117+I119</f>
        <v>4647.8899999999994</v>
      </c>
      <c r="J109" s="65">
        <f>J110+J117+J119</f>
        <v>29021.83</v>
      </c>
      <c r="K109" s="86">
        <f t="shared" si="5"/>
        <v>495.43568960572503</v>
      </c>
      <c r="L109" s="57">
        <f t="shared" si="6"/>
        <v>624.4087101889246</v>
      </c>
    </row>
    <row r="110" spans="2:12" s="66" customFormat="1" x14ac:dyDescent="0.25">
      <c r="B110" s="11"/>
      <c r="C110" s="11"/>
      <c r="D110" s="11">
        <v>422</v>
      </c>
      <c r="E110" s="11"/>
      <c r="F110" s="15" t="s">
        <v>122</v>
      </c>
      <c r="G110" s="64">
        <f>SUM(G111:G116)</f>
        <v>5149.42</v>
      </c>
      <c r="H110" s="64">
        <f>SUM(H111:H115)</f>
        <v>4074.89</v>
      </c>
      <c r="I110" s="64">
        <f>SUM(I111:I115)</f>
        <v>4074.89</v>
      </c>
      <c r="J110" s="65">
        <f>SUM(J111:J115)</f>
        <v>28766.15</v>
      </c>
      <c r="K110" s="86">
        <f t="shared" si="5"/>
        <v>558.62893296720802</v>
      </c>
      <c r="L110" s="57">
        <f>J110/I110*100</f>
        <v>705.93684737502122</v>
      </c>
    </row>
    <row r="111" spans="2:12" x14ac:dyDescent="0.25">
      <c r="B111" s="13"/>
      <c r="C111" s="13"/>
      <c r="D111" s="13"/>
      <c r="E111" s="13">
        <v>4221</v>
      </c>
      <c r="F111" s="16" t="s">
        <v>123</v>
      </c>
      <c r="G111" s="56">
        <v>5149.42</v>
      </c>
      <c r="H111" s="56">
        <v>4074.89</v>
      </c>
      <c r="I111" s="56">
        <v>4074.89</v>
      </c>
      <c r="J111" s="57">
        <v>1147.4000000000001</v>
      </c>
      <c r="K111" s="86">
        <f t="shared" si="5"/>
        <v>22.282121093249337</v>
      </c>
      <c r="L111" s="57">
        <f>J111/I111*100</f>
        <v>28.157815302989775</v>
      </c>
    </row>
    <row r="112" spans="2:12" x14ac:dyDescent="0.25">
      <c r="B112" s="13"/>
      <c r="C112" s="13"/>
      <c r="D112" s="13"/>
      <c r="E112" s="13">
        <v>4222</v>
      </c>
      <c r="F112" s="16" t="s">
        <v>136</v>
      </c>
      <c r="G112" s="56"/>
      <c r="H112" s="56"/>
      <c r="I112" s="56"/>
      <c r="J112" s="57"/>
      <c r="K112" s="86" t="e">
        <f t="shared" si="5"/>
        <v>#DIV/0!</v>
      </c>
      <c r="L112" s="57" t="e">
        <f t="shared" si="6"/>
        <v>#DIV/0!</v>
      </c>
    </row>
    <row r="113" spans="2:12" x14ac:dyDescent="0.25">
      <c r="B113" s="13"/>
      <c r="C113" s="13"/>
      <c r="D113" s="13"/>
      <c r="E113" s="13">
        <v>4223</v>
      </c>
      <c r="F113" s="16" t="s">
        <v>124</v>
      </c>
      <c r="G113" s="56"/>
      <c r="H113" s="56"/>
      <c r="I113" s="56"/>
      <c r="J113" s="57"/>
      <c r="K113" s="86" t="e">
        <f t="shared" si="5"/>
        <v>#DIV/0!</v>
      </c>
      <c r="L113" s="57" t="e">
        <f t="shared" si="6"/>
        <v>#DIV/0!</v>
      </c>
    </row>
    <row r="114" spans="2:12" x14ac:dyDescent="0.25">
      <c r="B114" s="13"/>
      <c r="C114" s="13"/>
      <c r="D114" s="13"/>
      <c r="E114" s="13">
        <v>4225</v>
      </c>
      <c r="F114" s="16" t="s">
        <v>125</v>
      </c>
      <c r="G114" s="56"/>
      <c r="H114" s="56"/>
      <c r="I114" s="56"/>
      <c r="J114" s="57"/>
      <c r="K114" s="86" t="e">
        <f t="shared" ref="K114:K128" si="9">J114/G114*100</f>
        <v>#DIV/0!</v>
      </c>
      <c r="L114" s="57" t="e">
        <f t="shared" ref="L114:L128" si="10">J114/I114*100</f>
        <v>#DIV/0!</v>
      </c>
    </row>
    <row r="115" spans="2:12" x14ac:dyDescent="0.25">
      <c r="B115" s="13"/>
      <c r="C115" s="13"/>
      <c r="D115" s="13"/>
      <c r="E115" s="13">
        <v>4227</v>
      </c>
      <c r="F115" s="16" t="s">
        <v>126</v>
      </c>
      <c r="G115" s="56"/>
      <c r="H115" s="56"/>
      <c r="I115" s="56"/>
      <c r="J115" s="57">
        <v>27618.75</v>
      </c>
      <c r="K115" s="86" t="e">
        <f t="shared" si="9"/>
        <v>#DIV/0!</v>
      </c>
      <c r="L115" s="57" t="e">
        <f t="shared" si="10"/>
        <v>#DIV/0!</v>
      </c>
    </row>
    <row r="116" spans="2:12" x14ac:dyDescent="0.25">
      <c r="B116" s="13"/>
      <c r="C116" s="13"/>
      <c r="D116" s="13"/>
      <c r="E116" s="13">
        <v>4229</v>
      </c>
      <c r="F116" s="16" t="s">
        <v>183</v>
      </c>
      <c r="G116" s="56"/>
      <c r="H116" s="56"/>
      <c r="I116" s="56"/>
      <c r="J116" s="57"/>
      <c r="K116" s="86" t="e">
        <f t="shared" si="9"/>
        <v>#DIV/0!</v>
      </c>
      <c r="L116" s="57"/>
    </row>
    <row r="117" spans="2:12" s="66" customFormat="1" ht="25.5" x14ac:dyDescent="0.25">
      <c r="B117" s="11"/>
      <c r="C117" s="11"/>
      <c r="D117" s="11">
        <v>424</v>
      </c>
      <c r="E117" s="11"/>
      <c r="F117" s="15" t="s">
        <v>137</v>
      </c>
      <c r="G117" s="64">
        <f>G118</f>
        <v>342.97</v>
      </c>
      <c r="H117" s="64">
        <f>H118</f>
        <v>573</v>
      </c>
      <c r="I117" s="64">
        <f>I118</f>
        <v>573</v>
      </c>
      <c r="J117" s="65">
        <f>J118</f>
        <v>255.68</v>
      </c>
      <c r="K117" s="86">
        <f t="shared" si="9"/>
        <v>74.548794355191419</v>
      </c>
      <c r="L117" s="57">
        <f t="shared" si="10"/>
        <v>44.62129144851658</v>
      </c>
    </row>
    <row r="118" spans="2:12" x14ac:dyDescent="0.25">
      <c r="B118" s="13"/>
      <c r="C118" s="13"/>
      <c r="D118" s="13"/>
      <c r="E118" s="13" t="s">
        <v>193</v>
      </c>
      <c r="F118" s="16" t="s">
        <v>138</v>
      </c>
      <c r="G118" s="56">
        <v>342.97</v>
      </c>
      <c r="H118" s="56">
        <v>573</v>
      </c>
      <c r="I118" s="56">
        <v>573</v>
      </c>
      <c r="J118" s="57">
        <v>255.68</v>
      </c>
      <c r="K118" s="86">
        <f t="shared" si="9"/>
        <v>74.548794355191419</v>
      </c>
      <c r="L118" s="57">
        <f t="shared" si="10"/>
        <v>44.62129144851658</v>
      </c>
    </row>
    <row r="119" spans="2:12" s="66" customFormat="1" x14ac:dyDescent="0.25">
      <c r="B119" s="11"/>
      <c r="C119" s="11"/>
      <c r="D119" s="11">
        <v>426</v>
      </c>
      <c r="E119" s="11"/>
      <c r="F119" s="15" t="s">
        <v>139</v>
      </c>
      <c r="G119" s="64">
        <f>G120</f>
        <v>365.45</v>
      </c>
      <c r="H119" s="64">
        <f>H120</f>
        <v>0</v>
      </c>
      <c r="I119" s="64">
        <f>I120</f>
        <v>0</v>
      </c>
      <c r="J119" s="65">
        <f>J120</f>
        <v>0</v>
      </c>
      <c r="K119" s="86">
        <f t="shared" si="9"/>
        <v>0</v>
      </c>
      <c r="L119" s="57" t="e">
        <f t="shared" si="10"/>
        <v>#DIV/0!</v>
      </c>
    </row>
    <row r="120" spans="2:12" x14ac:dyDescent="0.25">
      <c r="B120" s="13"/>
      <c r="C120" s="13"/>
      <c r="D120" s="13"/>
      <c r="E120" s="13" t="s">
        <v>192</v>
      </c>
      <c r="F120" s="16" t="s">
        <v>140</v>
      </c>
      <c r="G120" s="56">
        <v>365.45</v>
      </c>
      <c r="H120" s="56"/>
      <c r="I120" s="56"/>
      <c r="J120" s="57"/>
      <c r="K120" s="86">
        <f t="shared" si="9"/>
        <v>0</v>
      </c>
      <c r="L120" s="57" t="e">
        <f t="shared" si="10"/>
        <v>#DIV/0!</v>
      </c>
    </row>
    <row r="121" spans="2:12" s="66" customFormat="1" ht="27" customHeight="1" x14ac:dyDescent="0.25">
      <c r="B121" s="8"/>
      <c r="C121" s="8">
        <v>43</v>
      </c>
      <c r="D121" s="8"/>
      <c r="E121" s="8"/>
      <c r="F121" s="15" t="s">
        <v>127</v>
      </c>
      <c r="G121" s="64">
        <f t="shared" ref="G121:J122" si="11">G122</f>
        <v>193.88</v>
      </c>
      <c r="H121" s="64">
        <f t="shared" si="11"/>
        <v>1000</v>
      </c>
      <c r="I121" s="64">
        <f t="shared" si="11"/>
        <v>1000</v>
      </c>
      <c r="J121" s="65">
        <f t="shared" si="11"/>
        <v>0</v>
      </c>
      <c r="K121" s="86">
        <f t="shared" si="9"/>
        <v>0</v>
      </c>
      <c r="L121" s="57">
        <f t="shared" si="10"/>
        <v>0</v>
      </c>
    </row>
    <row r="122" spans="2:12" s="66" customFormat="1" x14ac:dyDescent="0.25">
      <c r="B122" s="8"/>
      <c r="C122" s="8"/>
      <c r="D122" s="17">
        <v>431</v>
      </c>
      <c r="E122" s="17"/>
      <c r="F122" s="17" t="s">
        <v>128</v>
      </c>
      <c r="G122" s="64">
        <f t="shared" si="11"/>
        <v>193.88</v>
      </c>
      <c r="H122" s="64">
        <f t="shared" si="11"/>
        <v>1000</v>
      </c>
      <c r="I122" s="64">
        <f t="shared" si="11"/>
        <v>1000</v>
      </c>
      <c r="J122" s="65">
        <f t="shared" si="11"/>
        <v>0</v>
      </c>
      <c r="K122" s="86">
        <f t="shared" si="9"/>
        <v>0</v>
      </c>
      <c r="L122" s="57">
        <f t="shared" si="10"/>
        <v>0</v>
      </c>
    </row>
    <row r="123" spans="2:12" s="66" customFormat="1" ht="42.75" customHeight="1" x14ac:dyDescent="0.25">
      <c r="B123" s="8"/>
      <c r="C123" s="8"/>
      <c r="D123" s="9"/>
      <c r="E123" s="9">
        <v>4312</v>
      </c>
      <c r="F123" s="23" t="s">
        <v>129</v>
      </c>
      <c r="G123" s="56">
        <v>193.88</v>
      </c>
      <c r="H123" s="56">
        <v>1000</v>
      </c>
      <c r="I123" s="72">
        <v>1000</v>
      </c>
      <c r="J123" s="57"/>
      <c r="K123" s="86">
        <f t="shared" si="9"/>
        <v>0</v>
      </c>
      <c r="L123" s="57">
        <f t="shared" si="10"/>
        <v>0</v>
      </c>
    </row>
    <row r="124" spans="2:12" s="66" customFormat="1" ht="35.25" customHeight="1" x14ac:dyDescent="0.25">
      <c r="B124" s="8"/>
      <c r="C124" s="8">
        <v>45</v>
      </c>
      <c r="D124" s="9"/>
      <c r="E124" s="9"/>
      <c r="F124" s="63" t="s">
        <v>141</v>
      </c>
      <c r="G124" s="64">
        <v>0</v>
      </c>
      <c r="H124" s="64">
        <f>H125+H127</f>
        <v>0</v>
      </c>
      <c r="I124" s="64">
        <f>I125+I127</f>
        <v>0</v>
      </c>
      <c r="J124" s="65">
        <f>SUM(J125:J128)</f>
        <v>0</v>
      </c>
      <c r="K124" s="86" t="e">
        <f t="shared" si="9"/>
        <v>#DIV/0!</v>
      </c>
      <c r="L124" s="57" t="e">
        <f t="shared" si="10"/>
        <v>#DIV/0!</v>
      </c>
    </row>
    <row r="125" spans="2:12" s="66" customFormat="1" x14ac:dyDescent="0.25">
      <c r="B125" s="8"/>
      <c r="C125" s="8"/>
      <c r="D125" s="17">
        <v>451</v>
      </c>
      <c r="E125" s="17"/>
      <c r="F125" s="17" t="s">
        <v>142</v>
      </c>
      <c r="G125" s="64">
        <v>0</v>
      </c>
      <c r="H125" s="64">
        <f>H126</f>
        <v>0</v>
      </c>
      <c r="I125" s="64">
        <f>I126</f>
        <v>0</v>
      </c>
      <c r="J125" s="65">
        <f>J126</f>
        <v>0</v>
      </c>
      <c r="K125" s="86" t="e">
        <f t="shared" si="9"/>
        <v>#DIV/0!</v>
      </c>
      <c r="L125" s="57" t="e">
        <f t="shared" si="10"/>
        <v>#DIV/0!</v>
      </c>
    </row>
    <row r="126" spans="2:12" s="66" customFormat="1" x14ac:dyDescent="0.25">
      <c r="B126" s="8"/>
      <c r="C126" s="8"/>
      <c r="D126" s="17"/>
      <c r="E126" s="23">
        <v>4511</v>
      </c>
      <c r="F126" s="23" t="s">
        <v>142</v>
      </c>
      <c r="G126" s="64"/>
      <c r="H126" s="56"/>
      <c r="I126" s="56"/>
      <c r="J126" s="57"/>
      <c r="K126" s="86" t="e">
        <f t="shared" si="9"/>
        <v>#DIV/0!</v>
      </c>
      <c r="L126" s="57" t="e">
        <f t="shared" si="10"/>
        <v>#DIV/0!</v>
      </c>
    </row>
    <row r="127" spans="2:12" s="66" customFormat="1" x14ac:dyDescent="0.25">
      <c r="B127" s="8"/>
      <c r="C127" s="8"/>
      <c r="D127" s="17">
        <v>452</v>
      </c>
      <c r="E127" s="17"/>
      <c r="F127" s="17" t="s">
        <v>143</v>
      </c>
      <c r="G127" s="64">
        <v>0</v>
      </c>
      <c r="H127" s="64">
        <f>H128</f>
        <v>0</v>
      </c>
      <c r="I127" s="64">
        <f>I128</f>
        <v>0</v>
      </c>
      <c r="J127" s="65">
        <v>0</v>
      </c>
      <c r="K127" s="86" t="e">
        <f t="shared" si="9"/>
        <v>#DIV/0!</v>
      </c>
      <c r="L127" s="57" t="e">
        <f t="shared" si="10"/>
        <v>#DIV/0!</v>
      </c>
    </row>
    <row r="128" spans="2:12" s="74" customFormat="1" ht="18" customHeight="1" x14ac:dyDescent="0.25">
      <c r="B128" s="12"/>
      <c r="C128" s="12" t="s">
        <v>12</v>
      </c>
      <c r="D128" s="23"/>
      <c r="E128" s="23">
        <v>4521</v>
      </c>
      <c r="F128" s="23" t="s">
        <v>143</v>
      </c>
      <c r="G128" s="60"/>
      <c r="H128" s="60"/>
      <c r="I128" s="60"/>
      <c r="J128" s="73"/>
      <c r="K128" s="86" t="e">
        <f t="shared" si="9"/>
        <v>#DIV/0!</v>
      </c>
      <c r="L128" s="57" t="e">
        <f t="shared" si="10"/>
        <v>#DIV/0!</v>
      </c>
    </row>
    <row r="131" spans="2:12" ht="15" customHeight="1" x14ac:dyDescent="0.25">
      <c r="B131" s="32"/>
      <c r="C131" s="32"/>
      <c r="D131" s="32"/>
      <c r="E131" s="32"/>
      <c r="F131" s="32"/>
      <c r="G131" s="61"/>
      <c r="H131" s="61"/>
      <c r="I131" s="61"/>
      <c r="J131" s="61"/>
      <c r="K131" s="61"/>
      <c r="L131" s="61"/>
    </row>
    <row r="132" spans="2:12" x14ac:dyDescent="0.25">
      <c r="B132" s="32"/>
      <c r="C132" s="32"/>
      <c r="D132" s="32"/>
      <c r="E132" s="32"/>
      <c r="F132" s="32"/>
      <c r="G132" s="61"/>
      <c r="H132" s="61"/>
      <c r="I132" s="61"/>
      <c r="J132" s="61"/>
      <c r="K132" s="61"/>
      <c r="L132" s="61"/>
    </row>
    <row r="133" spans="2:12" ht="4.5" customHeight="1" x14ac:dyDescent="0.25">
      <c r="B133" s="32"/>
      <c r="C133" s="32"/>
      <c r="D133" s="32"/>
      <c r="E133" s="32"/>
      <c r="F133" s="32"/>
      <c r="G133" s="61"/>
      <c r="H133" s="61"/>
      <c r="I133" s="61"/>
      <c r="J133" s="61"/>
      <c r="K133" s="61"/>
      <c r="L133" s="61"/>
    </row>
  </sheetData>
  <mergeCells count="7">
    <mergeCell ref="B2:L2"/>
    <mergeCell ref="B4:L4"/>
    <mergeCell ref="B6:L6"/>
    <mergeCell ref="B48:F48"/>
    <mergeCell ref="B9:F9"/>
    <mergeCell ref="B47:F47"/>
    <mergeCell ref="B8:F8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3"/>
  <sheetViews>
    <sheetView workbookViewId="0">
      <selection activeCell="F13" sqref="F1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47" t="s">
        <v>36</v>
      </c>
      <c r="C2" s="147"/>
      <c r="D2" s="147"/>
      <c r="E2" s="147"/>
      <c r="F2" s="147"/>
      <c r="G2" s="147"/>
      <c r="H2" s="14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37" t="s">
        <v>7</v>
      </c>
      <c r="C4" s="37" t="s">
        <v>173</v>
      </c>
      <c r="D4" s="37" t="s">
        <v>179</v>
      </c>
      <c r="E4" s="37" t="s">
        <v>180</v>
      </c>
      <c r="F4" s="37" t="s">
        <v>184</v>
      </c>
      <c r="G4" s="37" t="s">
        <v>19</v>
      </c>
      <c r="H4" s="37" t="s">
        <v>41</v>
      </c>
    </row>
    <row r="5" spans="2:8" x14ac:dyDescent="0.25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 t="s">
        <v>32</v>
      </c>
      <c r="H5" s="39" t="s">
        <v>33</v>
      </c>
    </row>
    <row r="6" spans="2:8" x14ac:dyDescent="0.25">
      <c r="B6" s="8" t="s">
        <v>39</v>
      </c>
      <c r="C6" s="64">
        <f t="shared" ref="C6:F7" si="0">C7</f>
        <v>414022.07</v>
      </c>
      <c r="D6" s="64">
        <f t="shared" si="0"/>
        <v>602661.54</v>
      </c>
      <c r="E6" s="64">
        <f t="shared" si="0"/>
        <v>602661.54</v>
      </c>
      <c r="F6" s="65">
        <f t="shared" si="0"/>
        <v>694930.01</v>
      </c>
      <c r="G6" s="65">
        <f t="shared" ref="G6:G9" si="1">F6/C6*100</f>
        <v>167.84854247021178</v>
      </c>
      <c r="H6" s="57">
        <f>F6/E6*100</f>
        <v>115.31016397694798</v>
      </c>
    </row>
    <row r="7" spans="2:8" x14ac:dyDescent="0.25">
      <c r="B7" s="8" t="s">
        <v>151</v>
      </c>
      <c r="C7" s="64">
        <f t="shared" si="0"/>
        <v>414022.07</v>
      </c>
      <c r="D7" s="64">
        <f t="shared" si="0"/>
        <v>602661.54</v>
      </c>
      <c r="E7" s="64">
        <f t="shared" si="0"/>
        <v>602661.54</v>
      </c>
      <c r="F7" s="65">
        <f t="shared" si="0"/>
        <v>694930.01</v>
      </c>
      <c r="G7" s="65">
        <f t="shared" si="1"/>
        <v>167.84854247021178</v>
      </c>
      <c r="H7" s="57">
        <f t="shared" ref="H7:H9" si="2">F7/E7*100</f>
        <v>115.31016397694798</v>
      </c>
    </row>
    <row r="8" spans="2:8" x14ac:dyDescent="0.25">
      <c r="B8" s="14" t="s">
        <v>152</v>
      </c>
      <c r="C8" s="56">
        <v>414022.07</v>
      </c>
      <c r="D8" s="56">
        <v>602661.54</v>
      </c>
      <c r="E8" s="56">
        <v>602661.54</v>
      </c>
      <c r="F8" s="57">
        <v>694930.01</v>
      </c>
      <c r="G8" s="57">
        <f t="shared" si="1"/>
        <v>167.84854247021178</v>
      </c>
      <c r="H8" s="57">
        <f t="shared" si="2"/>
        <v>115.31016397694798</v>
      </c>
    </row>
    <row r="9" spans="2:8" x14ac:dyDescent="0.25">
      <c r="B9" s="12" t="s">
        <v>12</v>
      </c>
      <c r="C9" s="56"/>
      <c r="D9" s="56"/>
      <c r="E9" s="60"/>
      <c r="F9" s="57"/>
      <c r="G9" s="57" t="e">
        <f t="shared" si="1"/>
        <v>#DIV/0!</v>
      </c>
      <c r="H9" s="57" t="e">
        <f t="shared" si="2"/>
        <v>#DIV/0!</v>
      </c>
    </row>
    <row r="10" spans="2:8" x14ac:dyDescent="0.25">
      <c r="C10" s="62"/>
      <c r="D10" s="62"/>
      <c r="E10" s="62"/>
      <c r="F10" s="62"/>
      <c r="G10" s="62"/>
      <c r="H10" s="62"/>
    </row>
    <row r="11" spans="2:8" x14ac:dyDescent="0.25">
      <c r="B11" s="32"/>
      <c r="C11" s="32"/>
      <c r="D11" s="32"/>
      <c r="E11" s="32"/>
      <c r="F11" s="32"/>
      <c r="G11" s="32"/>
      <c r="H11" s="32"/>
    </row>
    <row r="12" spans="2:8" x14ac:dyDescent="0.25">
      <c r="B12" s="32"/>
      <c r="C12" s="32"/>
      <c r="D12" s="32"/>
      <c r="E12" s="32"/>
      <c r="F12" s="32"/>
      <c r="G12" s="32"/>
      <c r="H12" s="32"/>
    </row>
    <row r="13" spans="2:8" x14ac:dyDescent="0.25">
      <c r="B13" s="32"/>
      <c r="C13" s="32"/>
      <c r="D13" s="32"/>
      <c r="E13" s="32"/>
      <c r="F13" s="32"/>
      <c r="G13" s="32"/>
      <c r="H13" s="3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53"/>
  <sheetViews>
    <sheetView tabSelected="1" topLeftCell="A7" zoomScaleNormal="100" workbookViewId="0">
      <selection activeCell="B10" sqref="B10:D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4.42578125" customWidth="1"/>
    <col min="5" max="5" width="41.7109375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147" t="s">
        <v>8</v>
      </c>
      <c r="C2" s="147"/>
      <c r="D2" s="147"/>
      <c r="E2" s="147"/>
      <c r="F2" s="147"/>
      <c r="G2" s="147"/>
      <c r="H2" s="147"/>
      <c r="I2" s="147"/>
      <c r="J2" s="24"/>
    </row>
    <row r="3" spans="2:10" ht="18" x14ac:dyDescent="0.25">
      <c r="B3" s="3"/>
      <c r="C3" s="3"/>
      <c r="D3" s="3"/>
      <c r="E3" s="3"/>
      <c r="F3" s="3"/>
      <c r="G3" s="3"/>
      <c r="H3" s="3"/>
      <c r="I3" s="4"/>
      <c r="J3" s="4"/>
    </row>
    <row r="4" spans="2:10" ht="15.75" x14ac:dyDescent="0.25">
      <c r="B4" s="179" t="s">
        <v>46</v>
      </c>
      <c r="C4" s="179"/>
      <c r="D4" s="179"/>
      <c r="E4" s="179"/>
      <c r="F4" s="179"/>
      <c r="G4" s="179"/>
      <c r="H4" s="179"/>
      <c r="I4" s="179"/>
    </row>
    <row r="5" spans="2:10" ht="18" x14ac:dyDescent="0.25">
      <c r="B5" s="3"/>
      <c r="C5" s="3"/>
      <c r="D5" s="3"/>
      <c r="E5" s="3"/>
      <c r="F5" s="3"/>
      <c r="G5" s="3"/>
      <c r="H5" s="3"/>
      <c r="I5" s="4"/>
    </row>
    <row r="6" spans="2:10" ht="25.5" x14ac:dyDescent="0.25">
      <c r="B6" s="173" t="s">
        <v>7</v>
      </c>
      <c r="C6" s="174"/>
      <c r="D6" s="174"/>
      <c r="E6" s="175"/>
      <c r="F6" s="37" t="s">
        <v>179</v>
      </c>
      <c r="G6" s="37" t="s">
        <v>180</v>
      </c>
      <c r="H6" s="37" t="s">
        <v>184</v>
      </c>
      <c r="I6" s="37" t="s">
        <v>41</v>
      </c>
    </row>
    <row r="7" spans="2:10" s="40" customFormat="1" ht="11.25" x14ac:dyDescent="0.2">
      <c r="B7" s="170">
        <v>1</v>
      </c>
      <c r="C7" s="171"/>
      <c r="D7" s="171"/>
      <c r="E7" s="172"/>
      <c r="F7" s="39">
        <v>2</v>
      </c>
      <c r="G7" s="39">
        <v>3</v>
      </c>
      <c r="H7" s="39">
        <v>4</v>
      </c>
      <c r="I7" s="39" t="s">
        <v>37</v>
      </c>
    </row>
    <row r="8" spans="2:10" ht="24.95" customHeight="1" x14ac:dyDescent="0.25">
      <c r="B8" s="180">
        <v>32</v>
      </c>
      <c r="C8" s="181"/>
      <c r="D8" s="182"/>
      <c r="E8" s="114" t="s">
        <v>186</v>
      </c>
      <c r="F8" s="115">
        <f>F9+F90+F129+F143</f>
        <v>432127</v>
      </c>
      <c r="G8" s="115">
        <f>G9+G90+G129+G143</f>
        <v>432127</v>
      </c>
      <c r="H8" s="115">
        <f>H9+H90+H128+H143</f>
        <v>694930.01</v>
      </c>
      <c r="I8" s="87">
        <f>H9/G9*100</f>
        <v>96.322883997665613</v>
      </c>
    </row>
    <row r="9" spans="2:10" ht="24.95" customHeight="1" x14ac:dyDescent="0.25">
      <c r="B9" s="176">
        <v>11</v>
      </c>
      <c r="C9" s="177"/>
      <c r="D9" s="178"/>
      <c r="E9" s="96" t="s">
        <v>153</v>
      </c>
      <c r="F9" s="97">
        <f>F10+F59</f>
        <v>421526</v>
      </c>
      <c r="G9" s="97">
        <f t="shared" ref="G9" si="0">G10+G59</f>
        <v>421526</v>
      </c>
      <c r="H9" s="97">
        <f>H10+H59</f>
        <v>406025.99999999994</v>
      </c>
      <c r="I9" s="87" t="e">
        <f>#REF!/#REF!*100</f>
        <v>#REF!</v>
      </c>
    </row>
    <row r="10" spans="2:10" ht="22.5" customHeight="1" x14ac:dyDescent="0.25">
      <c r="B10" s="183" t="s">
        <v>196</v>
      </c>
      <c r="C10" s="184"/>
      <c r="D10" s="185"/>
      <c r="E10" s="111" t="s">
        <v>158</v>
      </c>
      <c r="F10" s="112">
        <f>F11</f>
        <v>398404</v>
      </c>
      <c r="G10" s="112">
        <f t="shared" ref="G10:H10" si="1">G11</f>
        <v>398404</v>
      </c>
      <c r="H10" s="112">
        <f t="shared" si="1"/>
        <v>383649.84999999992</v>
      </c>
      <c r="I10" s="87">
        <f>H11/F10*100</f>
        <v>96.296686278250192</v>
      </c>
    </row>
    <row r="11" spans="2:10" s="66" customFormat="1" ht="20.100000000000001" customHeight="1" x14ac:dyDescent="0.25">
      <c r="B11" s="119"/>
      <c r="C11" s="89">
        <v>3</v>
      </c>
      <c r="D11" s="125"/>
      <c r="E11" s="116" t="s">
        <v>4</v>
      </c>
      <c r="F11" s="91">
        <f>F12+F21+F51</f>
        <v>398404</v>
      </c>
      <c r="G11" s="91">
        <f>G12+G21+G51</f>
        <v>398404</v>
      </c>
      <c r="H11" s="91">
        <f>H12+H21+H51</f>
        <v>383649.84999999992</v>
      </c>
      <c r="I11" s="87">
        <f>H11/F11*100</f>
        <v>96.296686278250192</v>
      </c>
    </row>
    <row r="12" spans="2:10" ht="20.100000000000001" customHeight="1" x14ac:dyDescent="0.25">
      <c r="B12" s="120"/>
      <c r="C12" s="121"/>
      <c r="D12" s="122">
        <v>31</v>
      </c>
      <c r="E12" s="123" t="s">
        <v>5</v>
      </c>
      <c r="F12" s="124">
        <f>F13+F17+F19</f>
        <v>360500</v>
      </c>
      <c r="G12" s="124">
        <f>G13+G17+G19</f>
        <v>360500</v>
      </c>
      <c r="H12" s="124">
        <f t="shared" ref="H12" si="2">H13+H17+H19</f>
        <v>346168.06999999995</v>
      </c>
      <c r="I12" s="87">
        <f t="shared" ref="I12:I71" si="3">H12/F12*100</f>
        <v>96.02442995839111</v>
      </c>
    </row>
    <row r="13" spans="2:10" ht="20.100000000000001" customHeight="1" x14ac:dyDescent="0.25">
      <c r="B13" s="119"/>
      <c r="C13" s="89"/>
      <c r="D13" s="90">
        <v>311</v>
      </c>
      <c r="E13" s="116" t="s">
        <v>159</v>
      </c>
      <c r="F13" s="83">
        <f>SUM(F14:F16)</f>
        <v>300800</v>
      </c>
      <c r="G13" s="83">
        <f t="shared" ref="G13" si="4">SUM(G14:G16)</f>
        <v>300800</v>
      </c>
      <c r="H13" s="83">
        <f>SUM(H14:H16)</f>
        <v>288142.15999999997</v>
      </c>
      <c r="I13" s="87">
        <f t="shared" si="3"/>
        <v>95.791941489361704</v>
      </c>
    </row>
    <row r="14" spans="2:10" ht="20.100000000000001" customHeight="1" x14ac:dyDescent="0.25">
      <c r="B14" s="76"/>
      <c r="C14" s="77"/>
      <c r="D14" s="84">
        <v>3111</v>
      </c>
      <c r="E14" s="43" t="s">
        <v>29</v>
      </c>
      <c r="F14" s="78">
        <v>298800</v>
      </c>
      <c r="G14" s="78">
        <v>298800</v>
      </c>
      <c r="H14" s="56">
        <v>288142.15999999997</v>
      </c>
      <c r="I14" s="87">
        <f t="shared" si="3"/>
        <v>96.433119143239622</v>
      </c>
    </row>
    <row r="15" spans="2:10" ht="20.100000000000001" customHeight="1" x14ac:dyDescent="0.25">
      <c r="B15" s="76"/>
      <c r="C15" s="77"/>
      <c r="D15" s="84">
        <v>3113</v>
      </c>
      <c r="E15" s="43" t="s">
        <v>80</v>
      </c>
      <c r="F15" s="78">
        <v>2000</v>
      </c>
      <c r="G15" s="78">
        <v>2000</v>
      </c>
      <c r="H15" s="56"/>
      <c r="I15" s="87">
        <f t="shared" si="3"/>
        <v>0</v>
      </c>
    </row>
    <row r="16" spans="2:10" ht="20.100000000000001" customHeight="1" x14ac:dyDescent="0.25">
      <c r="B16" s="76"/>
      <c r="C16" s="77"/>
      <c r="D16" s="84">
        <v>3114</v>
      </c>
      <c r="E16" s="43" t="s">
        <v>81</v>
      </c>
      <c r="F16" s="78"/>
      <c r="G16" s="78"/>
      <c r="H16" s="56"/>
      <c r="I16" s="87" t="e">
        <f t="shared" si="3"/>
        <v>#DIV/0!</v>
      </c>
    </row>
    <row r="17" spans="2:9" ht="20.100000000000001" customHeight="1" x14ac:dyDescent="0.25">
      <c r="B17" s="119"/>
      <c r="C17" s="89"/>
      <c r="D17" s="90">
        <v>312</v>
      </c>
      <c r="E17" s="116" t="s">
        <v>82</v>
      </c>
      <c r="F17" s="83">
        <f>F18</f>
        <v>10000</v>
      </c>
      <c r="G17" s="83">
        <f>G18</f>
        <v>10000</v>
      </c>
      <c r="H17" s="83">
        <f t="shared" ref="H17" si="5">H18</f>
        <v>10482.48</v>
      </c>
      <c r="I17" s="87">
        <f t="shared" si="3"/>
        <v>104.82479999999998</v>
      </c>
    </row>
    <row r="18" spans="2:9" ht="20.100000000000001" customHeight="1" x14ac:dyDescent="0.25">
      <c r="B18" s="76"/>
      <c r="C18" s="77"/>
      <c r="D18" s="84">
        <v>3121</v>
      </c>
      <c r="E18" s="43" t="s">
        <v>82</v>
      </c>
      <c r="F18" s="78">
        <v>10000</v>
      </c>
      <c r="G18" s="78">
        <v>10000</v>
      </c>
      <c r="H18" s="56">
        <v>10482.48</v>
      </c>
      <c r="I18" s="87">
        <f t="shared" si="3"/>
        <v>104.82479999999998</v>
      </c>
    </row>
    <row r="19" spans="2:9" ht="20.100000000000001" customHeight="1" x14ac:dyDescent="0.25">
      <c r="B19" s="119"/>
      <c r="C19" s="89"/>
      <c r="D19" s="90">
        <v>313</v>
      </c>
      <c r="E19" s="116" t="s">
        <v>83</v>
      </c>
      <c r="F19" s="83">
        <f>F20</f>
        <v>49700</v>
      </c>
      <c r="G19" s="83">
        <f>G20</f>
        <v>49700</v>
      </c>
      <c r="H19" s="83">
        <f t="shared" ref="H19" si="6">H20</f>
        <v>47543.43</v>
      </c>
      <c r="I19" s="87">
        <f t="shared" si="3"/>
        <v>95.660824949698181</v>
      </c>
    </row>
    <row r="20" spans="2:9" ht="20.100000000000001" customHeight="1" x14ac:dyDescent="0.25">
      <c r="B20" s="76"/>
      <c r="C20" s="77"/>
      <c r="D20" s="84">
        <v>3132</v>
      </c>
      <c r="E20" s="43" t="s">
        <v>166</v>
      </c>
      <c r="F20" s="78">
        <v>49700</v>
      </c>
      <c r="G20" s="78">
        <v>49700</v>
      </c>
      <c r="H20" s="56">
        <v>47543.43</v>
      </c>
      <c r="I20" s="87">
        <f t="shared" si="3"/>
        <v>95.660824949698181</v>
      </c>
    </row>
    <row r="21" spans="2:9" ht="20.100000000000001" customHeight="1" x14ac:dyDescent="0.25">
      <c r="B21" s="120"/>
      <c r="C21" s="121"/>
      <c r="D21" s="122">
        <v>32</v>
      </c>
      <c r="E21" s="123" t="s">
        <v>10</v>
      </c>
      <c r="F21" s="112">
        <f>F22+F27+F33+F43</f>
        <v>37041</v>
      </c>
      <c r="G21" s="112">
        <f>G22+G27+G33+G43</f>
        <v>37041</v>
      </c>
      <c r="H21" s="112">
        <f>H22+H27+H33+H43</f>
        <v>36713.86</v>
      </c>
      <c r="I21" s="87">
        <f t="shared" si="3"/>
        <v>99.116816500634428</v>
      </c>
    </row>
    <row r="22" spans="2:9" ht="20.100000000000001" customHeight="1" x14ac:dyDescent="0.25">
      <c r="B22" s="119"/>
      <c r="C22" s="89"/>
      <c r="D22" s="90">
        <v>321</v>
      </c>
      <c r="E22" s="116" t="s">
        <v>30</v>
      </c>
      <c r="F22" s="83">
        <f>SUM(F23:F26)</f>
        <v>7780</v>
      </c>
      <c r="G22" s="83">
        <f>SUM(G23:G26)</f>
        <v>7780</v>
      </c>
      <c r="H22" s="83">
        <f>SUM(H23:H26)</f>
        <v>6855.83</v>
      </c>
      <c r="I22" s="87">
        <f t="shared" si="3"/>
        <v>88.121208226221086</v>
      </c>
    </row>
    <row r="23" spans="2:9" ht="20.100000000000001" customHeight="1" x14ac:dyDescent="0.25">
      <c r="B23" s="76"/>
      <c r="C23" s="77"/>
      <c r="D23" s="84">
        <v>3211</v>
      </c>
      <c r="E23" s="43" t="s">
        <v>31</v>
      </c>
      <c r="F23" s="78">
        <v>780</v>
      </c>
      <c r="G23" s="78">
        <v>780</v>
      </c>
      <c r="H23" s="56">
        <v>1230</v>
      </c>
      <c r="I23" s="87">
        <f t="shared" si="3"/>
        <v>157.69230769230768</v>
      </c>
    </row>
    <row r="24" spans="2:9" ht="20.100000000000001" customHeight="1" x14ac:dyDescent="0.25">
      <c r="B24" s="76"/>
      <c r="C24" s="77"/>
      <c r="D24" s="84">
        <v>3212</v>
      </c>
      <c r="E24" s="43" t="s">
        <v>161</v>
      </c>
      <c r="F24" s="78">
        <v>6000</v>
      </c>
      <c r="G24" s="78">
        <v>6000</v>
      </c>
      <c r="H24" s="56">
        <v>4970.83</v>
      </c>
      <c r="I24" s="87">
        <f t="shared" si="3"/>
        <v>82.847166666666666</v>
      </c>
    </row>
    <row r="25" spans="2:9" ht="20.100000000000001" customHeight="1" x14ac:dyDescent="0.25">
      <c r="B25" s="76"/>
      <c r="C25" s="77"/>
      <c r="D25" s="84">
        <v>3213</v>
      </c>
      <c r="E25" s="43" t="s">
        <v>162</v>
      </c>
      <c r="F25" s="78">
        <v>1000</v>
      </c>
      <c r="G25" s="78">
        <v>1000</v>
      </c>
      <c r="H25" s="56">
        <v>655</v>
      </c>
      <c r="I25" s="87">
        <f t="shared" si="3"/>
        <v>65.5</v>
      </c>
    </row>
    <row r="26" spans="2:9" ht="29.25" customHeight="1" x14ac:dyDescent="0.25">
      <c r="B26" s="76"/>
      <c r="C26" s="77"/>
      <c r="D26" s="84">
        <v>3214</v>
      </c>
      <c r="E26" s="43" t="s">
        <v>176</v>
      </c>
      <c r="F26" s="78"/>
      <c r="G26" s="78"/>
      <c r="H26" s="78"/>
      <c r="I26" s="87" t="e">
        <f t="shared" si="3"/>
        <v>#DIV/0!</v>
      </c>
    </row>
    <row r="27" spans="2:9" ht="20.100000000000001" customHeight="1" x14ac:dyDescent="0.25">
      <c r="B27" s="119"/>
      <c r="C27" s="89"/>
      <c r="D27" s="90">
        <v>322</v>
      </c>
      <c r="E27" s="116" t="s">
        <v>89</v>
      </c>
      <c r="F27" s="83">
        <f>SUM(F28:F32)</f>
        <v>12000</v>
      </c>
      <c r="G27" s="83">
        <f t="shared" ref="G27:H27" si="7">SUM(G28:G32)</f>
        <v>12000</v>
      </c>
      <c r="H27" s="83">
        <f t="shared" si="7"/>
        <v>11881.35</v>
      </c>
      <c r="I27" s="87">
        <f t="shared" si="3"/>
        <v>99.011250000000004</v>
      </c>
    </row>
    <row r="28" spans="2:9" ht="20.100000000000001" customHeight="1" x14ac:dyDescent="0.25">
      <c r="B28" s="76"/>
      <c r="C28" s="77"/>
      <c r="D28" s="84">
        <v>3221</v>
      </c>
      <c r="E28" s="43" t="s">
        <v>163</v>
      </c>
      <c r="F28" s="78">
        <v>3000</v>
      </c>
      <c r="G28" s="78">
        <v>3000</v>
      </c>
      <c r="H28" s="56">
        <v>3040.58</v>
      </c>
      <c r="I28" s="87">
        <f t="shared" si="3"/>
        <v>101.35266666666666</v>
      </c>
    </row>
    <row r="29" spans="2:9" ht="20.100000000000001" customHeight="1" x14ac:dyDescent="0.25">
      <c r="B29" s="76"/>
      <c r="C29" s="77"/>
      <c r="D29" s="84">
        <v>3223</v>
      </c>
      <c r="E29" s="43" t="s">
        <v>91</v>
      </c>
      <c r="F29" s="78">
        <v>8000</v>
      </c>
      <c r="G29" s="78">
        <v>8000</v>
      </c>
      <c r="H29" s="56">
        <v>8329.26</v>
      </c>
      <c r="I29" s="87">
        <f t="shared" si="3"/>
        <v>104.11574999999999</v>
      </c>
    </row>
    <row r="30" spans="2:9" ht="20.100000000000001" customHeight="1" x14ac:dyDescent="0.25">
      <c r="B30" s="76"/>
      <c r="C30" s="77"/>
      <c r="D30" s="84">
        <v>3224</v>
      </c>
      <c r="E30" s="43" t="s">
        <v>92</v>
      </c>
      <c r="F30" s="78">
        <v>1000</v>
      </c>
      <c r="G30" s="78">
        <v>1000</v>
      </c>
      <c r="H30" s="56">
        <v>511.51</v>
      </c>
      <c r="I30" s="87">
        <f t="shared" si="3"/>
        <v>51.151000000000003</v>
      </c>
    </row>
    <row r="31" spans="2:9" ht="20.100000000000001" customHeight="1" x14ac:dyDescent="0.25">
      <c r="B31" s="76"/>
      <c r="C31" s="77"/>
      <c r="D31" s="84">
        <v>3225</v>
      </c>
      <c r="E31" s="43" t="s">
        <v>164</v>
      </c>
      <c r="F31" s="78"/>
      <c r="G31" s="78"/>
      <c r="H31" s="56"/>
      <c r="I31" s="87" t="e">
        <f t="shared" si="3"/>
        <v>#DIV/0!</v>
      </c>
    </row>
    <row r="32" spans="2:9" ht="20.100000000000001" customHeight="1" x14ac:dyDescent="0.25">
      <c r="B32" s="76"/>
      <c r="C32" s="77"/>
      <c r="D32" s="84">
        <v>3227</v>
      </c>
      <c r="E32" s="43" t="s">
        <v>165</v>
      </c>
      <c r="F32" s="78"/>
      <c r="G32" s="78"/>
      <c r="H32" s="56"/>
      <c r="I32" s="87" t="e">
        <f t="shared" si="3"/>
        <v>#DIV/0!</v>
      </c>
    </row>
    <row r="33" spans="2:9" ht="20.100000000000001" customHeight="1" x14ac:dyDescent="0.25">
      <c r="B33" s="76"/>
      <c r="C33" s="89"/>
      <c r="D33" s="90">
        <v>323</v>
      </c>
      <c r="E33" s="116" t="s">
        <v>94</v>
      </c>
      <c r="F33" s="83">
        <f>SUM(F34:F42)</f>
        <v>16600</v>
      </c>
      <c r="G33" s="83">
        <f>SUM(G34:G42)</f>
        <v>16600</v>
      </c>
      <c r="H33" s="83">
        <f>SUM(H34:H42)</f>
        <v>17363.740000000002</v>
      </c>
      <c r="I33" s="87">
        <f t="shared" si="3"/>
        <v>104.60084337349397</v>
      </c>
    </row>
    <row r="34" spans="2:9" ht="20.100000000000001" customHeight="1" x14ac:dyDescent="0.25">
      <c r="B34" s="76"/>
      <c r="C34" s="77"/>
      <c r="D34" s="84">
        <v>3231</v>
      </c>
      <c r="E34" s="43" t="s">
        <v>95</v>
      </c>
      <c r="F34" s="78">
        <v>6100</v>
      </c>
      <c r="G34" s="78">
        <v>6100</v>
      </c>
      <c r="H34" s="56">
        <v>6969.74</v>
      </c>
      <c r="I34" s="87">
        <f t="shared" si="3"/>
        <v>114.25803278688524</v>
      </c>
    </row>
    <row r="35" spans="2:9" ht="20.100000000000001" customHeight="1" x14ac:dyDescent="0.25">
      <c r="B35" s="76"/>
      <c r="C35" s="77"/>
      <c r="D35" s="84">
        <v>3232</v>
      </c>
      <c r="E35" s="43" t="s">
        <v>96</v>
      </c>
      <c r="F35" s="78">
        <v>5500</v>
      </c>
      <c r="G35" s="78">
        <v>5500</v>
      </c>
      <c r="H35" s="56">
        <v>3944.88</v>
      </c>
      <c r="I35" s="87">
        <f t="shared" si="3"/>
        <v>71.725090909090909</v>
      </c>
    </row>
    <row r="36" spans="2:9" ht="20.100000000000001" customHeight="1" x14ac:dyDescent="0.25">
      <c r="B36" s="76"/>
      <c r="C36" s="77"/>
      <c r="D36" s="84">
        <v>3233</v>
      </c>
      <c r="E36" s="43" t="s">
        <v>97</v>
      </c>
      <c r="F36" s="78">
        <v>600</v>
      </c>
      <c r="G36" s="78">
        <v>600</v>
      </c>
      <c r="H36" s="56">
        <v>1036.29</v>
      </c>
      <c r="I36" s="87">
        <f t="shared" si="3"/>
        <v>172.715</v>
      </c>
    </row>
    <row r="37" spans="2:9" ht="20.100000000000001" customHeight="1" x14ac:dyDescent="0.25">
      <c r="B37" s="76"/>
      <c r="C37" s="77"/>
      <c r="D37" s="84">
        <v>3234</v>
      </c>
      <c r="E37" s="43" t="s">
        <v>98</v>
      </c>
      <c r="F37" s="78">
        <v>3000</v>
      </c>
      <c r="G37" s="78">
        <v>3000</v>
      </c>
      <c r="H37" s="56">
        <v>3063.25</v>
      </c>
      <c r="I37" s="87">
        <f t="shared" si="3"/>
        <v>102.10833333333333</v>
      </c>
    </row>
    <row r="38" spans="2:9" ht="20.100000000000001" customHeight="1" x14ac:dyDescent="0.25">
      <c r="B38" s="76"/>
      <c r="C38" s="77"/>
      <c r="D38" s="84">
        <v>3236</v>
      </c>
      <c r="E38" s="43" t="s">
        <v>167</v>
      </c>
      <c r="F38" s="78">
        <v>0</v>
      </c>
      <c r="G38" s="78"/>
      <c r="H38" s="56"/>
      <c r="I38" s="87" t="e">
        <f t="shared" si="3"/>
        <v>#DIV/0!</v>
      </c>
    </row>
    <row r="39" spans="2:9" ht="20.100000000000001" customHeight="1" x14ac:dyDescent="0.25">
      <c r="B39" s="76"/>
      <c r="C39" s="77"/>
      <c r="D39" s="84">
        <v>3237</v>
      </c>
      <c r="E39" s="43" t="s">
        <v>101</v>
      </c>
      <c r="F39" s="78"/>
      <c r="G39" s="78"/>
      <c r="H39" s="56"/>
      <c r="I39" s="87" t="e">
        <f t="shared" si="3"/>
        <v>#DIV/0!</v>
      </c>
    </row>
    <row r="40" spans="2:9" ht="20.100000000000001" customHeight="1" x14ac:dyDescent="0.25">
      <c r="B40" s="76"/>
      <c r="C40" s="77"/>
      <c r="D40" s="84">
        <v>3238</v>
      </c>
      <c r="E40" s="43" t="s">
        <v>102</v>
      </c>
      <c r="F40" s="78">
        <v>1000</v>
      </c>
      <c r="G40" s="78">
        <v>1000</v>
      </c>
      <c r="H40" s="56">
        <v>1228.93</v>
      </c>
      <c r="I40" s="87">
        <f t="shared" si="3"/>
        <v>122.893</v>
      </c>
    </row>
    <row r="41" spans="2:9" ht="20.100000000000001" customHeight="1" x14ac:dyDescent="0.25">
      <c r="B41" s="76"/>
      <c r="C41" s="77"/>
      <c r="D41" s="84">
        <v>3239</v>
      </c>
      <c r="E41" s="43" t="s">
        <v>103</v>
      </c>
      <c r="F41" s="78">
        <v>400</v>
      </c>
      <c r="G41" s="78">
        <v>400</v>
      </c>
      <c r="H41" s="56">
        <v>1120.6500000000001</v>
      </c>
      <c r="I41" s="87">
        <f t="shared" si="3"/>
        <v>280.16250000000002</v>
      </c>
    </row>
    <row r="42" spans="2:9" ht="20.100000000000001" customHeight="1" x14ac:dyDescent="0.25">
      <c r="B42" s="76"/>
      <c r="C42" s="77"/>
      <c r="D42" s="84">
        <v>3241</v>
      </c>
      <c r="E42" s="43" t="s">
        <v>177</v>
      </c>
      <c r="F42" s="78"/>
      <c r="G42" s="78"/>
      <c r="H42" s="78"/>
      <c r="I42" s="87" t="e">
        <f t="shared" si="3"/>
        <v>#DIV/0!</v>
      </c>
    </row>
    <row r="43" spans="2:9" ht="20.100000000000001" customHeight="1" x14ac:dyDescent="0.25">
      <c r="B43" s="119"/>
      <c r="C43" s="89"/>
      <c r="D43" s="90">
        <v>329</v>
      </c>
      <c r="E43" s="116" t="s">
        <v>106</v>
      </c>
      <c r="F43" s="83">
        <f>SUM(F44:F50)</f>
        <v>661</v>
      </c>
      <c r="G43" s="83">
        <f t="shared" ref="G43:H43" si="8">SUM(G44:G50)</f>
        <v>661</v>
      </c>
      <c r="H43" s="83">
        <f t="shared" si="8"/>
        <v>612.94000000000005</v>
      </c>
      <c r="I43" s="87">
        <f t="shared" si="3"/>
        <v>92.729198184568844</v>
      </c>
    </row>
    <row r="44" spans="2:9" ht="20.100000000000001" customHeight="1" x14ac:dyDescent="0.25">
      <c r="B44" s="76"/>
      <c r="C44" s="77"/>
      <c r="D44" s="84">
        <v>3291</v>
      </c>
      <c r="E44" s="43" t="s">
        <v>168</v>
      </c>
      <c r="F44" s="78"/>
      <c r="G44" s="78"/>
      <c r="H44" s="56"/>
      <c r="I44" s="87" t="e">
        <f t="shared" si="3"/>
        <v>#DIV/0!</v>
      </c>
    </row>
    <row r="45" spans="2:9" ht="20.100000000000001" customHeight="1" x14ac:dyDescent="0.25">
      <c r="B45" s="76"/>
      <c r="C45" s="77"/>
      <c r="D45" s="84">
        <v>3292</v>
      </c>
      <c r="E45" s="43" t="s">
        <v>107</v>
      </c>
      <c r="F45" s="78">
        <v>500</v>
      </c>
      <c r="G45" s="78">
        <v>500</v>
      </c>
      <c r="H45" s="56">
        <v>587.94000000000005</v>
      </c>
      <c r="I45" s="87">
        <f t="shared" si="3"/>
        <v>117.58800000000001</v>
      </c>
    </row>
    <row r="46" spans="2:9" ht="20.100000000000001" customHeight="1" x14ac:dyDescent="0.25">
      <c r="B46" s="76"/>
      <c r="C46" s="77"/>
      <c r="D46" s="84">
        <v>3293</v>
      </c>
      <c r="E46" s="43" t="s">
        <v>108</v>
      </c>
      <c r="F46" s="78"/>
      <c r="G46" s="78"/>
      <c r="H46" s="56"/>
      <c r="I46" s="87" t="e">
        <f t="shared" si="3"/>
        <v>#DIV/0!</v>
      </c>
    </row>
    <row r="47" spans="2:9" ht="20.100000000000001" customHeight="1" x14ac:dyDescent="0.25">
      <c r="B47" s="76"/>
      <c r="C47" s="77"/>
      <c r="D47" s="84">
        <v>3294</v>
      </c>
      <c r="E47" s="43" t="s">
        <v>109</v>
      </c>
      <c r="F47" s="78"/>
      <c r="G47" s="78"/>
      <c r="H47" s="56"/>
      <c r="I47" s="87" t="e">
        <f t="shared" si="3"/>
        <v>#DIV/0!</v>
      </c>
    </row>
    <row r="48" spans="2:9" ht="20.100000000000001" customHeight="1" x14ac:dyDescent="0.25">
      <c r="B48" s="76"/>
      <c r="C48" s="77"/>
      <c r="D48" s="84">
        <v>3295</v>
      </c>
      <c r="E48" s="43" t="s">
        <v>110</v>
      </c>
      <c r="F48" s="78"/>
      <c r="G48" s="78"/>
      <c r="H48" s="56"/>
      <c r="I48" s="87" t="e">
        <f t="shared" si="3"/>
        <v>#DIV/0!</v>
      </c>
    </row>
    <row r="49" spans="1:10" ht="20.100000000000001" customHeight="1" x14ac:dyDescent="0.25">
      <c r="B49" s="76"/>
      <c r="C49" s="77"/>
      <c r="D49" s="84">
        <v>3296</v>
      </c>
      <c r="E49" s="43" t="s">
        <v>111</v>
      </c>
      <c r="F49" s="78"/>
      <c r="G49" s="78"/>
      <c r="H49" s="56"/>
      <c r="I49" s="87" t="e">
        <f t="shared" si="3"/>
        <v>#DIV/0!</v>
      </c>
    </row>
    <row r="50" spans="1:10" ht="20.100000000000001" customHeight="1" x14ac:dyDescent="0.25">
      <c r="B50" s="76"/>
      <c r="C50" s="77"/>
      <c r="D50" s="84">
        <v>3299</v>
      </c>
      <c r="E50" s="43" t="s">
        <v>106</v>
      </c>
      <c r="F50" s="78">
        <v>161</v>
      </c>
      <c r="G50" s="78">
        <v>161</v>
      </c>
      <c r="H50" s="56">
        <v>25</v>
      </c>
      <c r="I50" s="87">
        <f t="shared" si="3"/>
        <v>15.527950310559005</v>
      </c>
    </row>
    <row r="51" spans="1:10" ht="20.100000000000001" customHeight="1" x14ac:dyDescent="0.25">
      <c r="B51" s="113"/>
      <c r="C51" s="121"/>
      <c r="D51" s="122">
        <v>34</v>
      </c>
      <c r="E51" s="123" t="s">
        <v>112</v>
      </c>
      <c r="F51" s="112">
        <f>F52</f>
        <v>863</v>
      </c>
      <c r="G51" s="112">
        <f t="shared" ref="G51:H51" si="9">G52</f>
        <v>863</v>
      </c>
      <c r="H51" s="112">
        <f t="shared" si="9"/>
        <v>767.92</v>
      </c>
      <c r="I51" s="87">
        <f t="shared" si="3"/>
        <v>88.982618771726536</v>
      </c>
    </row>
    <row r="52" spans="1:10" ht="20.100000000000001" customHeight="1" x14ac:dyDescent="0.25">
      <c r="B52" s="117"/>
      <c r="C52" s="118"/>
      <c r="D52" s="90">
        <v>343</v>
      </c>
      <c r="E52" s="116" t="s">
        <v>117</v>
      </c>
      <c r="F52" s="83">
        <f>SUM(F53:F55)</f>
        <v>863</v>
      </c>
      <c r="G52" s="83">
        <f t="shared" ref="G52:H52" si="10">SUM(G53:G55)</f>
        <v>863</v>
      </c>
      <c r="H52" s="83">
        <f t="shared" si="10"/>
        <v>767.92</v>
      </c>
      <c r="I52" s="87">
        <f t="shared" si="3"/>
        <v>88.982618771726536</v>
      </c>
    </row>
    <row r="53" spans="1:10" ht="20.100000000000001" customHeight="1" x14ac:dyDescent="0.25">
      <c r="B53" s="76"/>
      <c r="C53" s="77"/>
      <c r="D53" s="84">
        <v>3431</v>
      </c>
      <c r="E53" s="43" t="s">
        <v>113</v>
      </c>
      <c r="F53" s="78">
        <v>863</v>
      </c>
      <c r="G53" s="78">
        <v>863</v>
      </c>
      <c r="H53" s="56">
        <v>767.92</v>
      </c>
      <c r="I53" s="87">
        <f t="shared" si="3"/>
        <v>88.982618771726536</v>
      </c>
    </row>
    <row r="54" spans="1:10" ht="20.100000000000001" customHeight="1" x14ac:dyDescent="0.25">
      <c r="B54" s="76"/>
      <c r="C54" s="77"/>
      <c r="D54" s="84">
        <v>3432</v>
      </c>
      <c r="E54" s="43" t="s">
        <v>169</v>
      </c>
      <c r="F54" s="78"/>
      <c r="G54" s="78"/>
      <c r="H54" s="56"/>
      <c r="I54" s="87" t="e">
        <f t="shared" si="3"/>
        <v>#DIV/0!</v>
      </c>
    </row>
    <row r="55" spans="1:10" ht="20.100000000000001" customHeight="1" x14ac:dyDescent="0.25">
      <c r="B55" s="126"/>
      <c r="C55" s="127"/>
      <c r="D55" s="128">
        <v>3433</v>
      </c>
      <c r="E55" s="129" t="s">
        <v>115</v>
      </c>
      <c r="F55" s="130"/>
      <c r="G55" s="130"/>
      <c r="H55" s="131"/>
      <c r="I55" s="132" t="e">
        <f t="shared" si="3"/>
        <v>#DIV/0!</v>
      </c>
    </row>
    <row r="56" spans="1:10" ht="20.100000000000001" customHeight="1" x14ac:dyDescent="0.25">
      <c r="A56" s="189"/>
      <c r="B56" s="190"/>
      <c r="C56" s="190"/>
      <c r="D56" s="190"/>
      <c r="E56" s="190"/>
      <c r="F56" s="190"/>
      <c r="G56" s="190"/>
      <c r="H56" s="190"/>
      <c r="I56" s="191"/>
    </row>
    <row r="57" spans="1:10" ht="20.100000000000001" customHeight="1" x14ac:dyDescent="0.25">
      <c r="A57" s="192"/>
      <c r="B57" s="193"/>
      <c r="C57" s="193"/>
      <c r="D57" s="193"/>
      <c r="E57" s="193"/>
      <c r="F57" s="193"/>
      <c r="G57" s="193"/>
      <c r="H57" s="193"/>
      <c r="I57" s="194"/>
    </row>
    <row r="58" spans="1:10" ht="24.95" customHeight="1" x14ac:dyDescent="0.25">
      <c r="A58" s="136"/>
      <c r="B58" s="176">
        <v>11</v>
      </c>
      <c r="C58" s="177"/>
      <c r="D58" s="178"/>
      <c r="E58" s="96" t="s">
        <v>153</v>
      </c>
      <c r="F58" s="97"/>
      <c r="G58" s="87"/>
      <c r="H58" s="49"/>
      <c r="I58" s="87"/>
    </row>
    <row r="59" spans="1:10" ht="24.95" customHeight="1" x14ac:dyDescent="0.25">
      <c r="B59" s="183" t="s">
        <v>197</v>
      </c>
      <c r="C59" s="184"/>
      <c r="D59" s="185"/>
      <c r="E59" s="133" t="s">
        <v>157</v>
      </c>
      <c r="F59" s="134">
        <f>F60+F72</f>
        <v>23122</v>
      </c>
      <c r="G59" s="134">
        <f>G60+G72</f>
        <v>23122</v>
      </c>
      <c r="H59" s="134">
        <f>H60+H72</f>
        <v>22376.15</v>
      </c>
      <c r="I59" s="135">
        <f t="shared" si="3"/>
        <v>96.774284231467874</v>
      </c>
      <c r="J59" s="62"/>
    </row>
    <row r="60" spans="1:10" s="66" customFormat="1" ht="20.100000000000001" customHeight="1" x14ac:dyDescent="0.25">
      <c r="B60" s="108"/>
      <c r="C60" s="109">
        <v>3</v>
      </c>
      <c r="D60" s="110"/>
      <c r="E60" s="111" t="s">
        <v>4</v>
      </c>
      <c r="F60" s="112">
        <f>F61</f>
        <v>23122</v>
      </c>
      <c r="G60" s="112">
        <f t="shared" ref="G60" si="11">G61</f>
        <v>23122</v>
      </c>
      <c r="H60" s="112">
        <f>H61</f>
        <v>22376.15</v>
      </c>
      <c r="I60" s="87">
        <f t="shared" si="3"/>
        <v>96.774284231467874</v>
      </c>
    </row>
    <row r="61" spans="1:10" ht="20.100000000000001" customHeight="1" x14ac:dyDescent="0.25">
      <c r="B61" s="108"/>
      <c r="C61" s="109"/>
      <c r="D61" s="110">
        <v>32</v>
      </c>
      <c r="E61" s="111" t="s">
        <v>10</v>
      </c>
      <c r="F61" s="112">
        <f>F62+F67</f>
        <v>23122</v>
      </c>
      <c r="G61" s="112">
        <f>G62+G67</f>
        <v>23122</v>
      </c>
      <c r="H61" s="112">
        <f>H62+H67</f>
        <v>22376.15</v>
      </c>
      <c r="I61" s="87">
        <f t="shared" si="3"/>
        <v>96.774284231467874</v>
      </c>
    </row>
    <row r="62" spans="1:10" ht="20.100000000000001" customHeight="1" x14ac:dyDescent="0.25">
      <c r="B62" s="80"/>
      <c r="C62" s="81"/>
      <c r="D62" s="88">
        <v>322</v>
      </c>
      <c r="E62" s="92" t="s">
        <v>89</v>
      </c>
      <c r="F62" s="83">
        <f>SUM(F63:F66)</f>
        <v>2022</v>
      </c>
      <c r="G62" s="83">
        <f>SUM(G63:G66)</f>
        <v>2022</v>
      </c>
      <c r="H62" s="83">
        <f>SUM(H63:H66)</f>
        <v>2021.88</v>
      </c>
      <c r="I62" s="87">
        <f t="shared" si="3"/>
        <v>99.994065281899111</v>
      </c>
    </row>
    <row r="63" spans="1:10" ht="21.75" customHeight="1" x14ac:dyDescent="0.25">
      <c r="B63" s="76"/>
      <c r="C63" s="77"/>
      <c r="D63" s="84">
        <v>3221</v>
      </c>
      <c r="E63" s="43" t="s">
        <v>163</v>
      </c>
      <c r="F63" s="78">
        <v>2022</v>
      </c>
      <c r="G63" s="78">
        <v>2022</v>
      </c>
      <c r="H63" s="56">
        <v>2021.88</v>
      </c>
      <c r="I63" s="87">
        <f t="shared" si="3"/>
        <v>99.994065281899111</v>
      </c>
    </row>
    <row r="64" spans="1:10" ht="24" customHeight="1" x14ac:dyDescent="0.25">
      <c r="B64" s="76"/>
      <c r="C64" s="77"/>
      <c r="D64" s="84">
        <v>3224</v>
      </c>
      <c r="E64" s="43" t="s">
        <v>92</v>
      </c>
      <c r="F64" s="78"/>
      <c r="G64" s="78"/>
      <c r="H64" s="56"/>
      <c r="I64" s="87" t="e">
        <f t="shared" si="3"/>
        <v>#DIV/0!</v>
      </c>
    </row>
    <row r="65" spans="2:9" ht="20.100000000000001" customHeight="1" x14ac:dyDescent="0.25">
      <c r="B65" s="76"/>
      <c r="C65" s="77"/>
      <c r="D65" s="84">
        <v>3225</v>
      </c>
      <c r="E65" s="43" t="s">
        <v>164</v>
      </c>
      <c r="F65" s="78"/>
      <c r="G65" s="78"/>
      <c r="H65" s="56"/>
      <c r="I65" s="87" t="e">
        <f t="shared" si="3"/>
        <v>#DIV/0!</v>
      </c>
    </row>
    <row r="66" spans="2:9" ht="20.100000000000001" customHeight="1" x14ac:dyDescent="0.25">
      <c r="B66" s="76"/>
      <c r="C66" s="77"/>
      <c r="D66" s="84">
        <v>3227</v>
      </c>
      <c r="E66" s="43" t="s">
        <v>165</v>
      </c>
      <c r="F66" s="78"/>
      <c r="G66" s="56"/>
      <c r="H66" s="56"/>
      <c r="I66" s="87" t="e">
        <f t="shared" si="3"/>
        <v>#DIV/0!</v>
      </c>
    </row>
    <row r="67" spans="2:9" ht="20.100000000000001" customHeight="1" x14ac:dyDescent="0.25">
      <c r="B67" s="80"/>
      <c r="C67" s="81"/>
      <c r="D67" s="88">
        <v>323</v>
      </c>
      <c r="E67" s="92" t="s">
        <v>94</v>
      </c>
      <c r="F67" s="83">
        <f>SUM(F68:F70)</f>
        <v>21100</v>
      </c>
      <c r="G67" s="83">
        <f>SUM(G68:G70)</f>
        <v>21100</v>
      </c>
      <c r="H67" s="83">
        <f>SUM(H68:H71)</f>
        <v>20354.27</v>
      </c>
      <c r="I67" s="87">
        <f t="shared" si="3"/>
        <v>96.465734597156398</v>
      </c>
    </row>
    <row r="68" spans="2:9" ht="20.100000000000001" customHeight="1" x14ac:dyDescent="0.25">
      <c r="B68" s="76"/>
      <c r="C68" s="77"/>
      <c r="D68" s="84">
        <v>3235</v>
      </c>
      <c r="E68" s="43" t="s">
        <v>99</v>
      </c>
      <c r="F68" s="78">
        <v>1700</v>
      </c>
      <c r="G68" s="56">
        <v>1700</v>
      </c>
      <c r="H68" s="56"/>
      <c r="I68" s="87">
        <f t="shared" si="3"/>
        <v>0</v>
      </c>
    </row>
    <row r="69" spans="2:9" ht="20.100000000000001" customHeight="1" x14ac:dyDescent="0.25">
      <c r="B69" s="76"/>
      <c r="C69" s="77"/>
      <c r="D69" s="84">
        <v>3237</v>
      </c>
      <c r="E69" s="43" t="s">
        <v>101</v>
      </c>
      <c r="F69" s="78">
        <v>517</v>
      </c>
      <c r="G69" s="78">
        <v>517</v>
      </c>
      <c r="H69" s="56">
        <v>516.36</v>
      </c>
      <c r="I69" s="87">
        <f>H69/F69*100</f>
        <v>99.876208897485498</v>
      </c>
    </row>
    <row r="70" spans="2:9" ht="25.5" customHeight="1" x14ac:dyDescent="0.25">
      <c r="B70" s="80"/>
      <c r="C70" s="89"/>
      <c r="D70" s="142">
        <v>3239</v>
      </c>
      <c r="E70" s="143" t="s">
        <v>103</v>
      </c>
      <c r="F70" s="78">
        <v>18883</v>
      </c>
      <c r="G70" s="78">
        <v>18883</v>
      </c>
      <c r="H70" s="78">
        <v>11370.75</v>
      </c>
      <c r="I70" s="87">
        <f t="shared" si="3"/>
        <v>60.216861727479746</v>
      </c>
    </row>
    <row r="71" spans="2:9" ht="25.5" customHeight="1" x14ac:dyDescent="0.25">
      <c r="B71" s="76"/>
      <c r="C71" s="77"/>
      <c r="D71" s="84">
        <v>3299</v>
      </c>
      <c r="E71" s="43" t="s">
        <v>194</v>
      </c>
      <c r="F71" s="78"/>
      <c r="G71" s="56"/>
      <c r="H71" s="56">
        <v>8467.16</v>
      </c>
      <c r="I71" s="87" t="e">
        <f t="shared" si="3"/>
        <v>#DIV/0!</v>
      </c>
    </row>
    <row r="72" spans="2:9" ht="25.5" customHeight="1" x14ac:dyDescent="0.25">
      <c r="B72" s="120"/>
      <c r="C72" s="121">
        <v>4</v>
      </c>
      <c r="D72" s="122"/>
      <c r="E72" s="123" t="s">
        <v>6</v>
      </c>
      <c r="F72" s="112">
        <f>F73+F81</f>
        <v>0</v>
      </c>
      <c r="G72" s="112">
        <f t="shared" ref="G72" si="12">G73+G81</f>
        <v>0</v>
      </c>
      <c r="H72" s="112">
        <f>H73+H81</f>
        <v>0</v>
      </c>
      <c r="I72" s="87" t="e">
        <f t="shared" ref="I72:I114" si="13">H72/F72*100</f>
        <v>#DIV/0!</v>
      </c>
    </row>
    <row r="73" spans="2:9" ht="25.5" customHeight="1" x14ac:dyDescent="0.25">
      <c r="B73" s="120"/>
      <c r="C73" s="121"/>
      <c r="D73" s="122">
        <v>42</v>
      </c>
      <c r="E73" s="123" t="s">
        <v>121</v>
      </c>
      <c r="F73" s="112">
        <f>F74+F79</f>
        <v>0</v>
      </c>
      <c r="G73" s="112">
        <f t="shared" ref="G73:H73" si="14">G74+G79</f>
        <v>0</v>
      </c>
      <c r="H73" s="112">
        <f t="shared" si="14"/>
        <v>0</v>
      </c>
      <c r="I73" s="87" t="e">
        <f t="shared" si="13"/>
        <v>#DIV/0!</v>
      </c>
    </row>
    <row r="74" spans="2:9" ht="25.5" customHeight="1" x14ac:dyDescent="0.25">
      <c r="B74" s="119"/>
      <c r="C74" s="89"/>
      <c r="D74" s="90">
        <v>422</v>
      </c>
      <c r="E74" s="116" t="s">
        <v>122</v>
      </c>
      <c r="F74" s="83">
        <f>SUM(F75:F78)</f>
        <v>0</v>
      </c>
      <c r="G74" s="83">
        <f t="shared" ref="G74:H74" si="15">SUM(G75:G78)</f>
        <v>0</v>
      </c>
      <c r="H74" s="83">
        <f t="shared" si="15"/>
        <v>0</v>
      </c>
      <c r="I74" s="87" t="e">
        <f t="shared" si="13"/>
        <v>#DIV/0!</v>
      </c>
    </row>
    <row r="75" spans="2:9" ht="25.5" customHeight="1" x14ac:dyDescent="0.25">
      <c r="B75" s="76"/>
      <c r="C75" s="77"/>
      <c r="D75" s="84">
        <v>4221</v>
      </c>
      <c r="E75" s="43" t="s">
        <v>123</v>
      </c>
      <c r="F75" s="78"/>
      <c r="G75" s="78"/>
      <c r="H75" s="56"/>
      <c r="I75" s="87" t="e">
        <f t="shared" si="13"/>
        <v>#DIV/0!</v>
      </c>
    </row>
    <row r="76" spans="2:9" ht="25.5" customHeight="1" x14ac:dyDescent="0.25">
      <c r="B76" s="76"/>
      <c r="C76" s="77"/>
      <c r="D76" s="84">
        <v>4223</v>
      </c>
      <c r="E76" s="43" t="s">
        <v>124</v>
      </c>
      <c r="F76" s="78"/>
      <c r="G76" s="56"/>
      <c r="H76" s="56"/>
      <c r="I76" s="87" t="e">
        <f t="shared" si="13"/>
        <v>#DIV/0!</v>
      </c>
    </row>
    <row r="77" spans="2:9" ht="25.5" customHeight="1" x14ac:dyDescent="0.25">
      <c r="B77" s="76"/>
      <c r="C77" s="77"/>
      <c r="D77" s="84">
        <v>4225</v>
      </c>
      <c r="E77" s="43" t="s">
        <v>125</v>
      </c>
      <c r="F77" s="78"/>
      <c r="G77" s="56"/>
      <c r="H77" s="56"/>
      <c r="I77" s="87" t="e">
        <f t="shared" si="13"/>
        <v>#DIV/0!</v>
      </c>
    </row>
    <row r="78" spans="2:9" ht="25.5" customHeight="1" x14ac:dyDescent="0.25">
      <c r="B78" s="76"/>
      <c r="C78" s="77"/>
      <c r="D78" s="84">
        <v>4227</v>
      </c>
      <c r="E78" s="43" t="s">
        <v>126</v>
      </c>
      <c r="F78" s="78"/>
      <c r="G78" s="56"/>
      <c r="H78" s="56"/>
      <c r="I78" s="87" t="e">
        <f t="shared" si="13"/>
        <v>#DIV/0!</v>
      </c>
    </row>
    <row r="79" spans="2:9" ht="25.5" customHeight="1" x14ac:dyDescent="0.25">
      <c r="B79" s="119"/>
      <c r="C79" s="89"/>
      <c r="D79" s="90">
        <v>424</v>
      </c>
      <c r="E79" s="116" t="s">
        <v>137</v>
      </c>
      <c r="F79" s="83">
        <f>F80</f>
        <v>0</v>
      </c>
      <c r="G79" s="83">
        <f>G80</f>
        <v>0</v>
      </c>
      <c r="H79" s="83">
        <f>H80</f>
        <v>0</v>
      </c>
      <c r="I79" s="87" t="e">
        <f t="shared" si="13"/>
        <v>#DIV/0!</v>
      </c>
    </row>
    <row r="80" spans="2:9" ht="25.5" customHeight="1" x14ac:dyDescent="0.25">
      <c r="B80" s="76"/>
      <c r="C80" s="77"/>
      <c r="D80" s="84">
        <v>4241</v>
      </c>
      <c r="E80" s="43" t="s">
        <v>138</v>
      </c>
      <c r="F80" s="78"/>
      <c r="G80" s="56"/>
      <c r="H80" s="56"/>
      <c r="I80" s="87" t="e">
        <f t="shared" si="13"/>
        <v>#DIV/0!</v>
      </c>
    </row>
    <row r="81" spans="2:9" ht="25.5" customHeight="1" x14ac:dyDescent="0.25">
      <c r="B81" s="108"/>
      <c r="C81" s="109"/>
      <c r="D81" s="110">
        <v>43</v>
      </c>
      <c r="E81" s="111" t="s">
        <v>127</v>
      </c>
      <c r="F81" s="112">
        <f>F82</f>
        <v>0</v>
      </c>
      <c r="G81" s="112">
        <f t="shared" ref="G81:H81" si="16">G82</f>
        <v>0</v>
      </c>
      <c r="H81" s="112">
        <f t="shared" si="16"/>
        <v>0</v>
      </c>
      <c r="I81" s="87" t="e">
        <f t="shared" si="13"/>
        <v>#DIV/0!</v>
      </c>
    </row>
    <row r="82" spans="2:9" ht="25.5" customHeight="1" x14ac:dyDescent="0.25">
      <c r="B82" s="76"/>
      <c r="C82" s="89"/>
      <c r="D82" s="90">
        <v>431</v>
      </c>
      <c r="E82" s="116" t="s">
        <v>128</v>
      </c>
      <c r="F82" s="83">
        <f>F83</f>
        <v>0</v>
      </c>
      <c r="G82" s="83">
        <f t="shared" ref="G82:H82" si="17">G83</f>
        <v>0</v>
      </c>
      <c r="H82" s="83">
        <f t="shared" si="17"/>
        <v>0</v>
      </c>
      <c r="I82" s="87" t="e">
        <f t="shared" si="13"/>
        <v>#DIV/0!</v>
      </c>
    </row>
    <row r="83" spans="2:9" ht="25.5" customHeight="1" x14ac:dyDescent="0.25">
      <c r="B83" s="76"/>
      <c r="C83" s="77"/>
      <c r="D83" s="84">
        <v>4312</v>
      </c>
      <c r="E83" s="43" t="s">
        <v>160</v>
      </c>
      <c r="F83" s="78"/>
      <c r="G83" s="56"/>
      <c r="H83" s="56"/>
      <c r="I83" s="87" t="e">
        <f t="shared" si="13"/>
        <v>#DIV/0!</v>
      </c>
    </row>
    <row r="84" spans="2:9" ht="25.5" customHeight="1" x14ac:dyDescent="0.25">
      <c r="B84" s="76"/>
      <c r="C84" s="89"/>
      <c r="D84" s="90">
        <v>424</v>
      </c>
      <c r="E84" s="116" t="s">
        <v>137</v>
      </c>
      <c r="F84" s="83">
        <f>F85</f>
        <v>0</v>
      </c>
      <c r="G84" s="83">
        <f t="shared" ref="G84:H84" si="18">G85</f>
        <v>0</v>
      </c>
      <c r="H84" s="83">
        <f t="shared" si="18"/>
        <v>0</v>
      </c>
      <c r="I84" s="87" t="e">
        <f t="shared" si="13"/>
        <v>#DIV/0!</v>
      </c>
    </row>
    <row r="85" spans="2:9" ht="25.5" customHeight="1" x14ac:dyDescent="0.25">
      <c r="B85" s="76"/>
      <c r="C85" s="77"/>
      <c r="D85" s="84">
        <v>4241</v>
      </c>
      <c r="E85" s="43" t="s">
        <v>138</v>
      </c>
      <c r="F85" s="78"/>
      <c r="G85" s="56"/>
      <c r="H85" s="56"/>
      <c r="I85" s="87" t="e">
        <f t="shared" si="13"/>
        <v>#DIV/0!</v>
      </c>
    </row>
    <row r="86" spans="2:9" ht="25.5" customHeight="1" x14ac:dyDescent="0.25">
      <c r="B86" s="117"/>
      <c r="C86" s="89"/>
      <c r="D86" s="90">
        <v>426</v>
      </c>
      <c r="E86" s="116" t="s">
        <v>139</v>
      </c>
      <c r="F86" s="83">
        <f>F87</f>
        <v>0</v>
      </c>
      <c r="G86" s="83">
        <f t="shared" ref="G86:H86" si="19">G87</f>
        <v>0</v>
      </c>
      <c r="H86" s="83">
        <f t="shared" si="19"/>
        <v>0</v>
      </c>
      <c r="I86" s="87" t="e">
        <f t="shared" si="13"/>
        <v>#DIV/0!</v>
      </c>
    </row>
    <row r="87" spans="2:9" ht="25.5" customHeight="1" x14ac:dyDescent="0.25">
      <c r="B87" s="76"/>
      <c r="C87" s="77"/>
      <c r="D87" s="84">
        <v>4262</v>
      </c>
      <c r="E87" s="43" t="s">
        <v>140</v>
      </c>
      <c r="F87" s="78"/>
      <c r="G87" s="56"/>
      <c r="H87" s="56"/>
      <c r="I87" s="87" t="e">
        <f t="shared" si="13"/>
        <v>#DIV/0!</v>
      </c>
    </row>
    <row r="88" spans="2:9" ht="25.5" customHeight="1" x14ac:dyDescent="0.25">
      <c r="B88" s="76"/>
      <c r="C88" s="77"/>
      <c r="D88" s="84"/>
      <c r="E88" s="43"/>
      <c r="F88" s="78"/>
      <c r="G88" s="56"/>
      <c r="H88" s="56"/>
      <c r="I88" s="87" t="e">
        <f t="shared" si="13"/>
        <v>#DIV/0!</v>
      </c>
    </row>
    <row r="89" spans="2:9" ht="25.5" customHeight="1" x14ac:dyDescent="0.25">
      <c r="B89" s="93">
        <v>31</v>
      </c>
      <c r="C89" s="94"/>
      <c r="D89" s="95"/>
      <c r="E89" s="96" t="s">
        <v>154</v>
      </c>
      <c r="F89" s="97"/>
      <c r="G89" s="87"/>
      <c r="H89" s="49"/>
      <c r="I89" s="87" t="e">
        <f t="shared" si="13"/>
        <v>#DIV/0!</v>
      </c>
    </row>
    <row r="90" spans="2:9" s="66" customFormat="1" ht="25.5" customHeight="1" x14ac:dyDescent="0.25">
      <c r="B90" s="183" t="s">
        <v>198</v>
      </c>
      <c r="C90" s="184"/>
      <c r="D90" s="185"/>
      <c r="E90" s="111" t="s">
        <v>178</v>
      </c>
      <c r="F90" s="112">
        <f>F91+F115</f>
        <v>9400.89</v>
      </c>
      <c r="G90" s="112">
        <f>G91+G115</f>
        <v>9400.89</v>
      </c>
      <c r="H90" s="112">
        <f>H91+H115+H123+H125</f>
        <v>4001.4700000000003</v>
      </c>
      <c r="I90" s="87">
        <f t="shared" si="13"/>
        <v>42.564799715771592</v>
      </c>
    </row>
    <row r="91" spans="2:9" ht="25.5" customHeight="1" x14ac:dyDescent="0.25">
      <c r="B91" s="120"/>
      <c r="C91" s="121">
        <v>3</v>
      </c>
      <c r="D91" s="122"/>
      <c r="E91" s="123" t="s">
        <v>4</v>
      </c>
      <c r="F91" s="112">
        <f>F92+F99</f>
        <v>3753</v>
      </c>
      <c r="G91" s="112">
        <f t="shared" ref="G91:H91" si="20">G92+G99</f>
        <v>3753</v>
      </c>
      <c r="H91" s="112">
        <f t="shared" si="20"/>
        <v>2598.39</v>
      </c>
      <c r="I91" s="87">
        <f t="shared" si="13"/>
        <v>69.235011990407671</v>
      </c>
    </row>
    <row r="92" spans="2:9" ht="20.100000000000001" customHeight="1" x14ac:dyDescent="0.25">
      <c r="B92" s="120"/>
      <c r="C92" s="121"/>
      <c r="D92" s="122">
        <v>31</v>
      </c>
      <c r="E92" s="123" t="s">
        <v>5</v>
      </c>
      <c r="F92" s="112">
        <f>F93+F95+F97</f>
        <v>2700</v>
      </c>
      <c r="G92" s="112">
        <f>G93+G95+G97</f>
        <v>2700</v>
      </c>
      <c r="H92" s="112">
        <f>H93+H95+H97</f>
        <v>0</v>
      </c>
      <c r="I92" s="87">
        <f t="shared" si="13"/>
        <v>0</v>
      </c>
    </row>
    <row r="93" spans="2:9" ht="20.100000000000001" customHeight="1" x14ac:dyDescent="0.25">
      <c r="B93" s="119"/>
      <c r="C93" s="89"/>
      <c r="D93" s="90">
        <v>311</v>
      </c>
      <c r="E93" s="116" t="s">
        <v>159</v>
      </c>
      <c r="F93" s="83">
        <f>SUM(F94:F94)</f>
        <v>0</v>
      </c>
      <c r="G93" s="83">
        <f>SUM(G94:G94)</f>
        <v>0</v>
      </c>
      <c r="H93" s="83">
        <f>SUM(H94:H94)</f>
        <v>0</v>
      </c>
      <c r="I93" s="87" t="e">
        <f t="shared" si="13"/>
        <v>#DIV/0!</v>
      </c>
    </row>
    <row r="94" spans="2:9" ht="20.100000000000001" customHeight="1" x14ac:dyDescent="0.25">
      <c r="B94" s="76"/>
      <c r="C94" s="77"/>
      <c r="D94" s="84">
        <v>3111</v>
      </c>
      <c r="E94" s="43" t="s">
        <v>29</v>
      </c>
      <c r="F94" s="78"/>
      <c r="G94" s="56"/>
      <c r="H94" s="56"/>
      <c r="I94" s="87" t="e">
        <f t="shared" si="13"/>
        <v>#DIV/0!</v>
      </c>
    </row>
    <row r="95" spans="2:9" ht="20.100000000000001" customHeight="1" x14ac:dyDescent="0.25">
      <c r="B95" s="119"/>
      <c r="C95" s="89"/>
      <c r="D95" s="90">
        <v>312</v>
      </c>
      <c r="E95" s="116" t="s">
        <v>82</v>
      </c>
      <c r="F95" s="83">
        <f>F96</f>
        <v>2700</v>
      </c>
      <c r="G95" s="83">
        <f t="shared" ref="G95:H95" si="21">G96</f>
        <v>2700</v>
      </c>
      <c r="H95" s="83">
        <f t="shared" si="21"/>
        <v>0</v>
      </c>
      <c r="I95" s="87">
        <f t="shared" si="13"/>
        <v>0</v>
      </c>
    </row>
    <row r="96" spans="2:9" ht="20.100000000000001" customHeight="1" x14ac:dyDescent="0.25">
      <c r="B96" s="76"/>
      <c r="C96" s="77"/>
      <c r="D96" s="84">
        <v>3121</v>
      </c>
      <c r="E96" s="43" t="s">
        <v>82</v>
      </c>
      <c r="F96" s="78">
        <v>2700</v>
      </c>
      <c r="G96" s="78">
        <v>2700</v>
      </c>
      <c r="H96" s="56"/>
      <c r="I96" s="87">
        <f t="shared" si="13"/>
        <v>0</v>
      </c>
    </row>
    <row r="97" spans="2:9" ht="20.100000000000001" customHeight="1" x14ac:dyDescent="0.25">
      <c r="B97" s="119"/>
      <c r="C97" s="89"/>
      <c r="D97" s="90">
        <v>313</v>
      </c>
      <c r="E97" s="116" t="s">
        <v>83</v>
      </c>
      <c r="F97" s="83">
        <f>F98</f>
        <v>0</v>
      </c>
      <c r="G97" s="83">
        <f t="shared" ref="G97:H97" si="22">G98</f>
        <v>0</v>
      </c>
      <c r="H97" s="83">
        <f t="shared" si="22"/>
        <v>0</v>
      </c>
      <c r="I97" s="87" t="e">
        <f t="shared" si="13"/>
        <v>#DIV/0!</v>
      </c>
    </row>
    <row r="98" spans="2:9" ht="20.100000000000001" customHeight="1" x14ac:dyDescent="0.25">
      <c r="B98" s="76"/>
      <c r="C98" s="77"/>
      <c r="D98" s="84">
        <v>3132</v>
      </c>
      <c r="E98" s="43" t="s">
        <v>166</v>
      </c>
      <c r="F98" s="78"/>
      <c r="G98" s="56"/>
      <c r="H98" s="56"/>
      <c r="I98" s="87" t="e">
        <f t="shared" si="13"/>
        <v>#DIV/0!</v>
      </c>
    </row>
    <row r="99" spans="2:9" ht="20.100000000000001" customHeight="1" x14ac:dyDescent="0.25">
      <c r="B99" s="120"/>
      <c r="C99" s="121"/>
      <c r="D99" s="122">
        <v>32</v>
      </c>
      <c r="E99" s="123" t="s">
        <v>10</v>
      </c>
      <c r="F99" s="112">
        <f>F100+F105+F110+F113</f>
        <v>1053</v>
      </c>
      <c r="G99" s="112">
        <f>G100+G105+G110+G113</f>
        <v>1053</v>
      </c>
      <c r="H99" s="112">
        <f>H100+H105+H110+H113</f>
        <v>2598.39</v>
      </c>
      <c r="I99" s="87">
        <f t="shared" si="13"/>
        <v>246.76068376068378</v>
      </c>
    </row>
    <row r="100" spans="2:9" ht="20.100000000000001" customHeight="1" x14ac:dyDescent="0.25">
      <c r="B100" s="76"/>
      <c r="C100" s="77"/>
      <c r="D100" s="90">
        <v>321</v>
      </c>
      <c r="E100" s="116" t="s">
        <v>30</v>
      </c>
      <c r="F100" s="83">
        <f>SUM(F101:F102)</f>
        <v>0</v>
      </c>
      <c r="G100" s="83">
        <f t="shared" ref="G100:H100" si="23">SUM(G101:G102)</f>
        <v>0</v>
      </c>
      <c r="H100" s="83">
        <f t="shared" si="23"/>
        <v>0</v>
      </c>
      <c r="I100" s="87" t="e">
        <f t="shared" si="13"/>
        <v>#DIV/0!</v>
      </c>
    </row>
    <row r="101" spans="2:9" ht="20.100000000000001" customHeight="1" x14ac:dyDescent="0.25">
      <c r="B101" s="76"/>
      <c r="C101" s="77"/>
      <c r="D101" s="84">
        <v>3211</v>
      </c>
      <c r="E101" s="43" t="s">
        <v>31</v>
      </c>
      <c r="F101" s="78"/>
      <c r="G101" s="56"/>
      <c r="H101" s="56"/>
      <c r="I101" s="87" t="e">
        <f t="shared" si="13"/>
        <v>#DIV/0!</v>
      </c>
    </row>
    <row r="102" spans="2:9" ht="20.100000000000001" customHeight="1" x14ac:dyDescent="0.25">
      <c r="B102" s="76"/>
      <c r="C102" s="77"/>
      <c r="D102" s="84">
        <v>3213</v>
      </c>
      <c r="E102" s="43" t="s">
        <v>162</v>
      </c>
      <c r="F102" s="78"/>
      <c r="G102" s="78"/>
      <c r="H102" s="56"/>
      <c r="I102" s="87" t="e">
        <f t="shared" si="13"/>
        <v>#DIV/0!</v>
      </c>
    </row>
    <row r="103" spans="2:9" ht="20.100000000000001" customHeight="1" x14ac:dyDescent="0.25">
      <c r="B103" s="76"/>
      <c r="C103" s="77"/>
      <c r="D103" s="88">
        <v>322</v>
      </c>
      <c r="E103" s="92" t="s">
        <v>89</v>
      </c>
      <c r="F103" s="83">
        <f>SUM(F104:F104)</f>
        <v>0</v>
      </c>
      <c r="G103" s="83">
        <f>SUM(G104:G104)</f>
        <v>0</v>
      </c>
      <c r="H103" s="83">
        <f>SUM(H104:H104)</f>
        <v>0</v>
      </c>
      <c r="I103" s="87" t="e">
        <f t="shared" si="13"/>
        <v>#DIV/0!</v>
      </c>
    </row>
    <row r="104" spans="2:9" ht="20.100000000000001" customHeight="1" x14ac:dyDescent="0.25">
      <c r="B104" s="76"/>
      <c r="C104" s="77"/>
      <c r="D104" s="84">
        <v>322</v>
      </c>
      <c r="E104" s="43" t="s">
        <v>163</v>
      </c>
      <c r="F104" s="78"/>
      <c r="G104" s="78"/>
      <c r="H104" s="78"/>
      <c r="I104" s="87" t="e">
        <f t="shared" si="13"/>
        <v>#DIV/0!</v>
      </c>
    </row>
    <row r="105" spans="2:9" ht="20.100000000000001" customHeight="1" x14ac:dyDescent="0.25">
      <c r="B105" s="119"/>
      <c r="C105" s="89"/>
      <c r="D105" s="90">
        <v>323</v>
      </c>
      <c r="E105" s="116" t="s">
        <v>94</v>
      </c>
      <c r="F105" s="83">
        <f>SUM(F106:F109)</f>
        <v>1053</v>
      </c>
      <c r="G105" s="83">
        <f t="shared" ref="G105" si="24">SUM(G106:G109)</f>
        <v>1053</v>
      </c>
      <c r="H105" s="83">
        <f>SUM(H106:H109)</f>
        <v>2525.54</v>
      </c>
      <c r="I105" s="87">
        <f t="shared" si="13"/>
        <v>239.84235517568854</v>
      </c>
    </row>
    <row r="106" spans="2:9" ht="20.100000000000001" customHeight="1" x14ac:dyDescent="0.25">
      <c r="B106" s="76"/>
      <c r="C106" s="77"/>
      <c r="D106" s="84">
        <v>3233</v>
      </c>
      <c r="E106" s="43" t="s">
        <v>97</v>
      </c>
      <c r="F106" s="78"/>
      <c r="G106" s="56"/>
      <c r="H106" s="56">
        <v>72.77</v>
      </c>
      <c r="I106" s="87" t="e">
        <f t="shared" si="13"/>
        <v>#DIV/0!</v>
      </c>
    </row>
    <row r="107" spans="2:9" ht="20.100000000000001" customHeight="1" x14ac:dyDescent="0.25">
      <c r="B107" s="76"/>
      <c r="C107" s="77"/>
      <c r="D107" s="84">
        <v>3235</v>
      </c>
      <c r="E107" s="43" t="s">
        <v>99</v>
      </c>
      <c r="F107" s="78"/>
      <c r="G107" s="56"/>
      <c r="H107" s="56"/>
      <c r="I107" s="87" t="e">
        <f t="shared" si="13"/>
        <v>#DIV/0!</v>
      </c>
    </row>
    <row r="108" spans="2:9" ht="20.100000000000001" customHeight="1" x14ac:dyDescent="0.25">
      <c r="B108" s="76"/>
      <c r="C108" s="77"/>
      <c r="D108" s="84">
        <v>3237</v>
      </c>
      <c r="E108" s="43" t="s">
        <v>101</v>
      </c>
      <c r="F108" s="78">
        <v>400</v>
      </c>
      <c r="G108" s="56">
        <v>400</v>
      </c>
      <c r="H108" s="56">
        <v>1121.52</v>
      </c>
      <c r="I108" s="87">
        <f t="shared" si="13"/>
        <v>280.38</v>
      </c>
    </row>
    <row r="109" spans="2:9" ht="20.100000000000001" customHeight="1" x14ac:dyDescent="0.25">
      <c r="B109" s="76"/>
      <c r="C109" s="77"/>
      <c r="D109" s="84">
        <v>3239</v>
      </c>
      <c r="E109" s="43" t="s">
        <v>103</v>
      </c>
      <c r="F109" s="78">
        <v>653</v>
      </c>
      <c r="G109" s="56">
        <v>653</v>
      </c>
      <c r="H109" s="56">
        <v>1331.25</v>
      </c>
      <c r="I109" s="87">
        <f t="shared" si="13"/>
        <v>203.86676875957122</v>
      </c>
    </row>
    <row r="110" spans="2:9" ht="20.100000000000001" customHeight="1" x14ac:dyDescent="0.25">
      <c r="B110" s="119"/>
      <c r="C110" s="89"/>
      <c r="D110" s="90">
        <v>329</v>
      </c>
      <c r="E110" s="116" t="s">
        <v>106</v>
      </c>
      <c r="F110" s="83">
        <f>SUM(F111:F112)</f>
        <v>0</v>
      </c>
      <c r="G110" s="83">
        <f t="shared" ref="G110:H110" si="25">SUM(G111:G112)</f>
        <v>0</v>
      </c>
      <c r="H110" s="83">
        <f t="shared" si="25"/>
        <v>72.849999999999994</v>
      </c>
      <c r="I110" s="87" t="e">
        <f t="shared" si="13"/>
        <v>#DIV/0!</v>
      </c>
    </row>
    <row r="111" spans="2:9" ht="20.100000000000001" customHeight="1" x14ac:dyDescent="0.25">
      <c r="B111" s="76"/>
      <c r="C111" s="77"/>
      <c r="D111" s="84">
        <v>3293</v>
      </c>
      <c r="E111" s="43" t="s">
        <v>108</v>
      </c>
      <c r="F111" s="78"/>
      <c r="G111" s="78"/>
      <c r="H111" s="56">
        <v>72.849999999999994</v>
      </c>
      <c r="I111" s="87" t="e">
        <f t="shared" si="13"/>
        <v>#DIV/0!</v>
      </c>
    </row>
    <row r="112" spans="2:9" ht="20.100000000000001" customHeight="1" x14ac:dyDescent="0.25">
      <c r="B112" s="76"/>
      <c r="C112" s="77"/>
      <c r="D112" s="84">
        <v>3299</v>
      </c>
      <c r="E112" s="43" t="s">
        <v>106</v>
      </c>
      <c r="F112" s="78"/>
      <c r="G112" s="56"/>
      <c r="H112" s="56"/>
      <c r="I112" s="87" t="e">
        <f t="shared" si="13"/>
        <v>#DIV/0!</v>
      </c>
    </row>
    <row r="113" spans="2:9" ht="24.75" customHeight="1" x14ac:dyDescent="0.25">
      <c r="B113" s="76"/>
      <c r="C113" s="77"/>
      <c r="D113" s="88">
        <v>324</v>
      </c>
      <c r="E113" s="116" t="s">
        <v>104</v>
      </c>
      <c r="F113" s="83">
        <f>F114</f>
        <v>0</v>
      </c>
      <c r="G113" s="83">
        <f t="shared" ref="G113:H113" si="26">G114</f>
        <v>0</v>
      </c>
      <c r="H113" s="83">
        <f t="shared" si="26"/>
        <v>0</v>
      </c>
      <c r="I113" s="87" t="e">
        <f t="shared" si="13"/>
        <v>#DIV/0!</v>
      </c>
    </row>
    <row r="114" spans="2:9" ht="20.100000000000001" customHeight="1" x14ac:dyDescent="0.25">
      <c r="B114" s="76"/>
      <c r="C114" s="77"/>
      <c r="D114" s="84">
        <v>3241</v>
      </c>
      <c r="E114" s="43" t="s">
        <v>104</v>
      </c>
      <c r="F114" s="78"/>
      <c r="G114" s="56"/>
      <c r="H114" s="56"/>
      <c r="I114" s="87" t="e">
        <f t="shared" si="13"/>
        <v>#DIV/0!</v>
      </c>
    </row>
    <row r="115" spans="2:9" ht="24.95" customHeight="1" x14ac:dyDescent="0.25">
      <c r="B115" s="113"/>
      <c r="C115" s="121">
        <v>4</v>
      </c>
      <c r="D115" s="122"/>
      <c r="E115" s="123" t="s">
        <v>6</v>
      </c>
      <c r="F115" s="124">
        <f>F116</f>
        <v>5647.8899999999994</v>
      </c>
      <c r="G115" s="124">
        <f t="shared" ref="G115:H115" si="27">G116</f>
        <v>5647.8899999999994</v>
      </c>
      <c r="H115" s="124">
        <f t="shared" si="27"/>
        <v>1403.0800000000002</v>
      </c>
      <c r="I115" s="137">
        <f t="shared" ref="I115:I143" si="28">H115/F115*100</f>
        <v>24.842551820237297</v>
      </c>
    </row>
    <row r="116" spans="2:9" ht="28.5" customHeight="1" x14ac:dyDescent="0.25">
      <c r="B116" s="108"/>
      <c r="C116" s="109"/>
      <c r="D116" s="110">
        <v>42</v>
      </c>
      <c r="E116" s="123" t="s">
        <v>121</v>
      </c>
      <c r="F116" s="124">
        <f>F117+F123+F125</f>
        <v>5647.8899999999994</v>
      </c>
      <c r="G116" s="124">
        <f t="shared" ref="G116:H116" si="29">G117+G123</f>
        <v>5647.8899999999994</v>
      </c>
      <c r="H116" s="124">
        <f t="shared" si="29"/>
        <v>1403.0800000000002</v>
      </c>
      <c r="I116" s="87">
        <f t="shared" si="28"/>
        <v>24.842551820237297</v>
      </c>
    </row>
    <row r="117" spans="2:9" ht="20.100000000000001" customHeight="1" x14ac:dyDescent="0.25">
      <c r="B117" s="80"/>
      <c r="C117" s="81"/>
      <c r="D117" s="88">
        <v>422</v>
      </c>
      <c r="E117" s="82" t="s">
        <v>122</v>
      </c>
      <c r="F117" s="83">
        <f>SUM(F118:F122)</f>
        <v>5647.8899999999994</v>
      </c>
      <c r="G117" s="83">
        <f t="shared" ref="G117" si="30">SUM(G118:G122)</f>
        <v>5647.8899999999994</v>
      </c>
      <c r="H117" s="83">
        <f>SUM(H118:H122)</f>
        <v>1403.0800000000002</v>
      </c>
      <c r="I117" s="87">
        <f t="shared" si="28"/>
        <v>24.842551820237297</v>
      </c>
    </row>
    <row r="118" spans="2:9" ht="20.100000000000001" customHeight="1" x14ac:dyDescent="0.25">
      <c r="B118" s="76"/>
      <c r="C118" s="77"/>
      <c r="D118" s="84">
        <v>4221</v>
      </c>
      <c r="E118" s="43" t="s">
        <v>123</v>
      </c>
      <c r="F118" s="78">
        <v>4074.89</v>
      </c>
      <c r="G118" s="56">
        <v>4074.89</v>
      </c>
      <c r="H118" s="56">
        <v>1147.4000000000001</v>
      </c>
      <c r="I118" s="87">
        <f t="shared" si="28"/>
        <v>28.157815302989775</v>
      </c>
    </row>
    <row r="119" spans="2:9" ht="20.100000000000001" customHeight="1" x14ac:dyDescent="0.25">
      <c r="B119" s="76"/>
      <c r="C119" s="77"/>
      <c r="D119" s="84">
        <v>4222</v>
      </c>
      <c r="E119" s="43" t="s">
        <v>136</v>
      </c>
      <c r="F119" s="78"/>
      <c r="G119" s="56"/>
      <c r="H119" s="56"/>
      <c r="I119" s="87" t="e">
        <f t="shared" si="28"/>
        <v>#DIV/0!</v>
      </c>
    </row>
    <row r="120" spans="2:9" ht="20.100000000000001" customHeight="1" x14ac:dyDescent="0.25">
      <c r="B120" s="76"/>
      <c r="C120" s="77"/>
      <c r="D120" s="84">
        <v>4241</v>
      </c>
      <c r="E120" s="43" t="s">
        <v>138</v>
      </c>
      <c r="F120" s="78">
        <v>400</v>
      </c>
      <c r="G120" s="56">
        <v>400</v>
      </c>
      <c r="H120" s="56">
        <v>82.68</v>
      </c>
      <c r="I120" s="87">
        <f t="shared" si="28"/>
        <v>20.67</v>
      </c>
    </row>
    <row r="121" spans="2:9" ht="20.100000000000001" customHeight="1" x14ac:dyDescent="0.25">
      <c r="B121" s="76"/>
      <c r="C121" s="77"/>
      <c r="D121" s="84">
        <v>4244</v>
      </c>
      <c r="E121" s="43" t="s">
        <v>195</v>
      </c>
      <c r="F121" s="78">
        <v>173</v>
      </c>
      <c r="G121" s="56">
        <v>173</v>
      </c>
      <c r="H121" s="56">
        <v>173</v>
      </c>
      <c r="I121" s="87">
        <f t="shared" si="28"/>
        <v>100</v>
      </c>
    </row>
    <row r="122" spans="2:9" ht="20.100000000000001" customHeight="1" x14ac:dyDescent="0.25">
      <c r="B122" s="76"/>
      <c r="C122" s="77"/>
      <c r="D122" s="144">
        <v>4312</v>
      </c>
      <c r="E122" s="82" t="s">
        <v>160</v>
      </c>
      <c r="F122" s="78">
        <v>1000</v>
      </c>
      <c r="G122" s="56">
        <v>1000</v>
      </c>
      <c r="H122" s="56"/>
      <c r="I122" s="87">
        <f t="shared" si="28"/>
        <v>0</v>
      </c>
    </row>
    <row r="123" spans="2:9" ht="25.5" customHeight="1" x14ac:dyDescent="0.25">
      <c r="B123" s="76"/>
      <c r="C123" s="81"/>
      <c r="D123" s="88">
        <v>426</v>
      </c>
      <c r="E123" s="82" t="s">
        <v>139</v>
      </c>
      <c r="F123" s="83">
        <f>F124</f>
        <v>0</v>
      </c>
      <c r="G123" s="83">
        <f t="shared" ref="G123" si="31">G124</f>
        <v>0</v>
      </c>
      <c r="H123" s="83">
        <f t="shared" ref="H123" si="32">H124</f>
        <v>0</v>
      </c>
      <c r="I123" s="87" t="e">
        <f t="shared" si="28"/>
        <v>#DIV/0!</v>
      </c>
    </row>
    <row r="124" spans="2:9" ht="25.5" customHeight="1" x14ac:dyDescent="0.25">
      <c r="B124" s="76"/>
      <c r="C124" s="77"/>
      <c r="D124" s="84">
        <v>4262</v>
      </c>
      <c r="E124" s="43" t="s">
        <v>140</v>
      </c>
      <c r="F124" s="78"/>
      <c r="G124" s="56"/>
      <c r="H124" s="56"/>
      <c r="I124" s="87" t="e">
        <f t="shared" si="28"/>
        <v>#DIV/0!</v>
      </c>
    </row>
    <row r="125" spans="2:9" ht="25.5" customHeight="1" x14ac:dyDescent="0.25">
      <c r="B125" s="76"/>
      <c r="C125" s="77"/>
      <c r="D125" s="88">
        <v>452</v>
      </c>
      <c r="E125" s="92" t="s">
        <v>185</v>
      </c>
      <c r="F125" s="83">
        <f>F126</f>
        <v>0</v>
      </c>
      <c r="G125" s="83">
        <f t="shared" ref="G125:H125" si="33">G126</f>
        <v>0</v>
      </c>
      <c r="H125" s="83">
        <f t="shared" si="33"/>
        <v>0</v>
      </c>
      <c r="I125" s="87" t="e">
        <f t="shared" si="28"/>
        <v>#DIV/0!</v>
      </c>
    </row>
    <row r="126" spans="2:9" ht="20.100000000000001" customHeight="1" x14ac:dyDescent="0.25">
      <c r="B126" s="76"/>
      <c r="C126" s="77"/>
      <c r="D126" s="84"/>
      <c r="E126" s="138"/>
      <c r="F126" s="78"/>
      <c r="G126" s="56"/>
      <c r="H126" s="56"/>
      <c r="I126" s="87" t="e">
        <f t="shared" si="28"/>
        <v>#DIV/0!</v>
      </c>
    </row>
    <row r="127" spans="2:9" ht="25.5" customHeight="1" x14ac:dyDescent="0.25">
      <c r="B127" s="93">
        <v>52</v>
      </c>
      <c r="C127" s="94"/>
      <c r="D127" s="95"/>
      <c r="E127" s="96" t="s">
        <v>155</v>
      </c>
      <c r="F127" s="97"/>
      <c r="G127" s="87"/>
      <c r="H127" s="49"/>
      <c r="I127" s="87" t="e">
        <f t="shared" si="28"/>
        <v>#DIV/0!</v>
      </c>
    </row>
    <row r="128" spans="2:9" s="66" customFormat="1" ht="25.5" customHeight="1" x14ac:dyDescent="0.25">
      <c r="B128" s="186" t="s">
        <v>198</v>
      </c>
      <c r="C128" s="187"/>
      <c r="D128" s="188"/>
      <c r="E128" s="111" t="s">
        <v>178</v>
      </c>
      <c r="F128" s="112">
        <f>F129+F136</f>
        <v>171734.65</v>
      </c>
      <c r="G128" s="49">
        <f>G129+G136</f>
        <v>171634.65</v>
      </c>
      <c r="H128" s="49">
        <f>H129+H136</f>
        <v>284902.54000000004</v>
      </c>
      <c r="I128" s="87">
        <f t="shared" si="28"/>
        <v>165.89694624818</v>
      </c>
    </row>
    <row r="129" spans="2:9" ht="20.100000000000001" customHeight="1" x14ac:dyDescent="0.25">
      <c r="B129" s="120"/>
      <c r="C129" s="121">
        <v>3</v>
      </c>
      <c r="D129" s="122"/>
      <c r="E129" s="123" t="s">
        <v>4</v>
      </c>
      <c r="F129" s="124">
        <f>F130+F133</f>
        <v>1200.1099999999999</v>
      </c>
      <c r="G129" s="124">
        <f>G130+G133</f>
        <v>1200.1099999999999</v>
      </c>
      <c r="H129" s="124">
        <f>H130+H133</f>
        <v>0</v>
      </c>
      <c r="I129" s="87">
        <f t="shared" si="28"/>
        <v>0</v>
      </c>
    </row>
    <row r="130" spans="2:9" ht="20.100000000000001" customHeight="1" x14ac:dyDescent="0.25">
      <c r="B130" s="120"/>
      <c r="C130" s="121"/>
      <c r="D130" s="122">
        <v>31</v>
      </c>
      <c r="E130" s="123" t="s">
        <v>5</v>
      </c>
      <c r="F130" s="112">
        <f>F131</f>
        <v>0</v>
      </c>
      <c r="G130" s="112">
        <f>G131</f>
        <v>0</v>
      </c>
      <c r="H130" s="112">
        <f>H131+H133+H135</f>
        <v>0</v>
      </c>
      <c r="I130" s="87" t="e">
        <f t="shared" si="28"/>
        <v>#DIV/0!</v>
      </c>
    </row>
    <row r="131" spans="2:9" ht="20.100000000000001" customHeight="1" x14ac:dyDescent="0.25">
      <c r="B131" s="119"/>
      <c r="C131" s="89"/>
      <c r="D131" s="90">
        <v>312</v>
      </c>
      <c r="E131" s="116" t="s">
        <v>82</v>
      </c>
      <c r="F131" s="83">
        <f>F132</f>
        <v>0</v>
      </c>
      <c r="G131" s="83">
        <f>SUM(G132:G132)</f>
        <v>0</v>
      </c>
      <c r="H131" s="83">
        <f>SUM(H132:H132)</f>
        <v>0</v>
      </c>
      <c r="I131" s="87" t="e">
        <f t="shared" si="28"/>
        <v>#DIV/0!</v>
      </c>
    </row>
    <row r="132" spans="2:9" ht="20.100000000000001" customHeight="1" x14ac:dyDescent="0.25">
      <c r="B132" s="76"/>
      <c r="C132" s="77"/>
      <c r="D132" s="84">
        <v>3121</v>
      </c>
      <c r="E132" s="43" t="s">
        <v>82</v>
      </c>
      <c r="F132" s="78"/>
      <c r="G132" s="56"/>
      <c r="H132" s="56"/>
      <c r="I132" s="87" t="e">
        <f t="shared" si="28"/>
        <v>#DIV/0!</v>
      </c>
    </row>
    <row r="133" spans="2:9" ht="20.100000000000001" customHeight="1" x14ac:dyDescent="0.25">
      <c r="B133" s="119"/>
      <c r="C133" s="89"/>
      <c r="D133" s="90">
        <v>32</v>
      </c>
      <c r="E133" s="116" t="s">
        <v>10</v>
      </c>
      <c r="F133" s="83">
        <f>F134+F135</f>
        <v>1200.1099999999999</v>
      </c>
      <c r="G133" s="83">
        <f>G134+G135</f>
        <v>1200.1099999999999</v>
      </c>
      <c r="H133" s="83">
        <f>H134+H135</f>
        <v>0</v>
      </c>
      <c r="I133" s="87">
        <f t="shared" si="28"/>
        <v>0</v>
      </c>
    </row>
    <row r="134" spans="2:9" ht="20.100000000000001" customHeight="1" x14ac:dyDescent="0.25">
      <c r="B134" s="76"/>
      <c r="C134" s="77"/>
      <c r="D134" s="84">
        <v>3237</v>
      </c>
      <c r="E134" s="43" t="s">
        <v>101</v>
      </c>
      <c r="F134" s="78"/>
      <c r="G134" s="56"/>
      <c r="H134" s="56"/>
      <c r="I134" s="87" t="e">
        <f t="shared" si="28"/>
        <v>#DIV/0!</v>
      </c>
    </row>
    <row r="135" spans="2:9" ht="20.100000000000001" customHeight="1" x14ac:dyDescent="0.25">
      <c r="B135" s="119"/>
      <c r="C135" s="89"/>
      <c r="D135" s="142">
        <v>3239</v>
      </c>
      <c r="E135" s="145" t="s">
        <v>103</v>
      </c>
      <c r="F135" s="78">
        <v>1200.1099999999999</v>
      </c>
      <c r="G135" s="78">
        <v>1200.1099999999999</v>
      </c>
      <c r="H135" s="83"/>
      <c r="I135" s="87">
        <f t="shared" si="28"/>
        <v>0</v>
      </c>
    </row>
    <row r="136" spans="2:9" ht="20.100000000000001" customHeight="1" x14ac:dyDescent="0.25">
      <c r="B136" s="76"/>
      <c r="C136" s="77"/>
      <c r="D136" s="146">
        <v>4</v>
      </c>
      <c r="E136" s="82" t="s">
        <v>6</v>
      </c>
      <c r="F136" s="83">
        <f>F137+F138</f>
        <v>170534.54</v>
      </c>
      <c r="G136" s="64">
        <f>G137+G138</f>
        <v>170434.54</v>
      </c>
      <c r="H136" s="64">
        <f>H137+H138</f>
        <v>284902.54000000004</v>
      </c>
      <c r="I136" s="87">
        <f t="shared" si="28"/>
        <v>167.06441991164957</v>
      </c>
    </row>
    <row r="137" spans="2:9" ht="20.100000000000001" customHeight="1" x14ac:dyDescent="0.25">
      <c r="B137" s="119"/>
      <c r="C137" s="89"/>
      <c r="D137" s="142">
        <v>4124</v>
      </c>
      <c r="E137" s="145" t="s">
        <v>191</v>
      </c>
      <c r="F137" s="78">
        <v>170534.54</v>
      </c>
      <c r="G137" s="78">
        <v>170434.54</v>
      </c>
      <c r="H137" s="78">
        <v>257283.79</v>
      </c>
      <c r="I137" s="87">
        <f t="shared" si="28"/>
        <v>150.86902043421819</v>
      </c>
    </row>
    <row r="138" spans="2:9" ht="20.100000000000001" customHeight="1" x14ac:dyDescent="0.25">
      <c r="B138" s="76"/>
      <c r="C138" s="77"/>
      <c r="D138" s="142">
        <v>4227</v>
      </c>
      <c r="E138" s="145" t="s">
        <v>126</v>
      </c>
      <c r="F138" s="78"/>
      <c r="G138" s="56"/>
      <c r="H138" s="56">
        <v>27618.75</v>
      </c>
      <c r="I138" s="87" t="e">
        <f t="shared" si="28"/>
        <v>#DIV/0!</v>
      </c>
    </row>
    <row r="139" spans="2:9" ht="20.100000000000001" customHeight="1" x14ac:dyDescent="0.25">
      <c r="B139" s="76"/>
      <c r="C139" s="77"/>
      <c r="D139" s="84"/>
      <c r="E139" s="43"/>
      <c r="F139" s="78"/>
      <c r="G139" s="56"/>
      <c r="H139" s="56"/>
      <c r="I139" s="87" t="e">
        <f t="shared" si="28"/>
        <v>#DIV/0!</v>
      </c>
    </row>
    <row r="140" spans="2:9" ht="20.100000000000001" customHeight="1" x14ac:dyDescent="0.25">
      <c r="B140" s="76"/>
      <c r="C140" s="77"/>
      <c r="D140" s="84"/>
      <c r="E140" s="43"/>
      <c r="F140" s="78"/>
      <c r="G140" s="56"/>
      <c r="H140" s="56"/>
      <c r="I140" s="87" t="e">
        <f t="shared" si="28"/>
        <v>#DIV/0!</v>
      </c>
    </row>
    <row r="141" spans="2:9" ht="20.100000000000001" customHeight="1" x14ac:dyDescent="0.25">
      <c r="B141" s="76"/>
      <c r="C141" s="77"/>
      <c r="D141" s="84"/>
      <c r="E141" s="43"/>
      <c r="F141" s="78"/>
      <c r="G141" s="56"/>
      <c r="H141" s="56"/>
      <c r="I141" s="87"/>
    </row>
    <row r="142" spans="2:9" ht="25.5" customHeight="1" x14ac:dyDescent="0.25">
      <c r="B142" s="93">
        <v>61</v>
      </c>
      <c r="C142" s="94"/>
      <c r="D142" s="95"/>
      <c r="E142" s="96" t="s">
        <v>156</v>
      </c>
      <c r="F142" s="97"/>
      <c r="G142" s="87"/>
      <c r="H142" s="49"/>
      <c r="I142" s="87" t="e">
        <f t="shared" si="28"/>
        <v>#DIV/0!</v>
      </c>
    </row>
    <row r="143" spans="2:9" ht="25.5" customHeight="1" x14ac:dyDescent="0.25">
      <c r="B143" s="183" t="s">
        <v>175</v>
      </c>
      <c r="C143" s="184"/>
      <c r="D143" s="185"/>
      <c r="E143" s="111" t="s">
        <v>178</v>
      </c>
      <c r="F143" s="112">
        <f>F144+F147</f>
        <v>0</v>
      </c>
      <c r="G143" s="87"/>
      <c r="H143" s="49">
        <f>H144+H147</f>
        <v>0</v>
      </c>
      <c r="I143" s="87" t="e">
        <f t="shared" si="28"/>
        <v>#DIV/0!</v>
      </c>
    </row>
    <row r="144" spans="2:9" ht="20.100000000000001" customHeight="1" x14ac:dyDescent="0.25">
      <c r="B144" s="108"/>
      <c r="C144" s="109"/>
      <c r="D144" s="110">
        <v>32</v>
      </c>
      <c r="E144" s="111" t="s">
        <v>10</v>
      </c>
      <c r="F144" s="112">
        <f>F145</f>
        <v>0</v>
      </c>
      <c r="G144" s="112">
        <f>G145+G152+G155</f>
        <v>0</v>
      </c>
      <c r="H144" s="112">
        <f>H145+H152+H155</f>
        <v>0</v>
      </c>
      <c r="I144" s="87" t="e">
        <f t="shared" ref="I144:I148" si="34">H144/F144*100</f>
        <v>#DIV/0!</v>
      </c>
    </row>
    <row r="145" spans="2:9" ht="20.100000000000001" customHeight="1" x14ac:dyDescent="0.25">
      <c r="B145" s="80"/>
      <c r="C145" s="81"/>
      <c r="D145" s="88">
        <v>322</v>
      </c>
      <c r="E145" s="92" t="s">
        <v>89</v>
      </c>
      <c r="F145" s="83">
        <f>F146</f>
        <v>0</v>
      </c>
      <c r="G145" s="83">
        <f>SUM(G146:G151)</f>
        <v>0</v>
      </c>
      <c r="H145" s="83">
        <f>SUM(H146)</f>
        <v>0</v>
      </c>
      <c r="I145" s="87" t="e">
        <f t="shared" si="34"/>
        <v>#DIV/0!</v>
      </c>
    </row>
    <row r="146" spans="2:9" ht="21.75" customHeight="1" x14ac:dyDescent="0.25">
      <c r="B146" s="76"/>
      <c r="C146" s="77"/>
      <c r="D146" s="84">
        <v>3221</v>
      </c>
      <c r="E146" s="43" t="s">
        <v>163</v>
      </c>
      <c r="F146" s="78"/>
      <c r="G146" s="56"/>
      <c r="H146" s="56"/>
      <c r="I146" s="87" t="e">
        <f t="shared" si="34"/>
        <v>#DIV/0!</v>
      </c>
    </row>
    <row r="147" spans="2:9" ht="20.100000000000001" customHeight="1" x14ac:dyDescent="0.25">
      <c r="B147" s="119"/>
      <c r="C147" s="89"/>
      <c r="D147" s="90">
        <v>323</v>
      </c>
      <c r="E147" s="116" t="s">
        <v>94</v>
      </c>
      <c r="F147" s="83">
        <f>SUM(F148:F148)</f>
        <v>0</v>
      </c>
      <c r="G147" s="83">
        <f>SUM(G148:G148)</f>
        <v>0</v>
      </c>
      <c r="H147" s="83">
        <f>SUM(H148:H148)</f>
        <v>0</v>
      </c>
      <c r="I147" s="87" t="e">
        <f t="shared" si="34"/>
        <v>#DIV/0!</v>
      </c>
    </row>
    <row r="148" spans="2:9" ht="20.100000000000001" customHeight="1" x14ac:dyDescent="0.25">
      <c r="B148" s="76"/>
      <c r="C148" s="77"/>
      <c r="D148" s="84">
        <v>3239</v>
      </c>
      <c r="E148" s="43" t="s">
        <v>103</v>
      </c>
      <c r="F148" s="78"/>
      <c r="G148" s="56"/>
      <c r="H148" s="56"/>
      <c r="I148" s="87" t="e">
        <f t="shared" si="34"/>
        <v>#DIV/0!</v>
      </c>
    </row>
    <row r="149" spans="2:9" ht="24" customHeight="1" x14ac:dyDescent="0.25">
      <c r="B149" s="76"/>
      <c r="C149" s="77"/>
      <c r="D149" s="84"/>
      <c r="E149" s="43"/>
      <c r="F149" s="78"/>
      <c r="G149" s="56"/>
      <c r="H149" s="56"/>
      <c r="I149" s="87"/>
    </row>
    <row r="150" spans="2:9" ht="20.100000000000001" customHeight="1" x14ac:dyDescent="0.25">
      <c r="B150" s="76"/>
      <c r="C150" s="77"/>
      <c r="D150" s="84"/>
      <c r="E150" s="43"/>
      <c r="F150" s="78"/>
      <c r="G150" s="56"/>
      <c r="H150" s="56"/>
      <c r="I150" s="87"/>
    </row>
    <row r="151" spans="2:9" x14ac:dyDescent="0.25">
      <c r="B151" s="42"/>
      <c r="C151" s="42"/>
      <c r="D151" s="42"/>
      <c r="E151" s="42"/>
      <c r="F151" s="79"/>
      <c r="G151" s="79"/>
      <c r="H151" s="79"/>
      <c r="I151" s="79"/>
    </row>
    <row r="152" spans="2:9" x14ac:dyDescent="0.25">
      <c r="B152" s="42"/>
      <c r="C152" s="42"/>
      <c r="D152" s="42"/>
      <c r="E152" s="42"/>
      <c r="F152" s="79"/>
      <c r="G152" s="79"/>
      <c r="H152" s="79"/>
      <c r="I152" s="79"/>
    </row>
    <row r="153" spans="2:9" x14ac:dyDescent="0.25">
      <c r="F153" s="62"/>
      <c r="G153" s="62"/>
      <c r="H153" s="62"/>
      <c r="I153" s="62"/>
    </row>
  </sheetData>
  <mergeCells count="13">
    <mergeCell ref="B58:D58"/>
    <mergeCell ref="B90:D90"/>
    <mergeCell ref="B128:D128"/>
    <mergeCell ref="B143:D143"/>
    <mergeCell ref="B10:D10"/>
    <mergeCell ref="B59:D59"/>
    <mergeCell ref="A56:I57"/>
    <mergeCell ref="B9:D9"/>
    <mergeCell ref="B4:I4"/>
    <mergeCell ref="B6:E6"/>
    <mergeCell ref="B7:E7"/>
    <mergeCell ref="B2:I2"/>
    <mergeCell ref="B8:D8"/>
  </mergeCells>
  <phoneticPr fontId="25" type="noConversion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Rashodi prema izvorima finan</vt:lpstr>
      <vt:lpstr> Račun prihoda i rashoda</vt:lpstr>
      <vt:lpstr>Rashodi prema funkcijskoj k </vt:lpstr>
      <vt:lpstr>POSEBNI DIO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Danijela Krmpotić</cp:lastModifiedBy>
  <cp:lastPrinted>2025-04-04T08:11:55Z</cp:lastPrinted>
  <dcterms:created xsi:type="dcterms:W3CDTF">2022-08-12T12:51:27Z</dcterms:created>
  <dcterms:modified xsi:type="dcterms:W3CDTF">2025-04-04T10:42:08Z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