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anijela Krmpotić\OneDrive\Dokumenti\Izvršenje  financijskog plana 2025\"/>
    </mc:Choice>
  </mc:AlternateContent>
  <xr:revisionPtr revIDLastSave="0" documentId="13_ncr:1_{0F8F4D74-6A12-4AF7-91F2-1C087754D3F4}" xr6:coauthVersionLast="47" xr6:coauthVersionMax="47" xr10:uidLastSave="{00000000-0000-0000-0000-000000000000}"/>
  <bookViews>
    <workbookView xWindow="0" yWindow="0" windowWidth="28800" windowHeight="15600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rashoda'!$A$7:$F$27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rashoda'!$A$28:$F$28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F91" i="5" l="1"/>
  <c r="E91" i="5"/>
  <c r="D90" i="5"/>
  <c r="F90" i="5" s="1"/>
  <c r="B90" i="5"/>
  <c r="E90" i="5" s="1"/>
  <c r="F89" i="5"/>
  <c r="E89" i="5"/>
  <c r="D88" i="5"/>
  <c r="F88" i="5" s="1"/>
  <c r="B88" i="5"/>
  <c r="E88" i="5" s="1"/>
  <c r="F87" i="5"/>
  <c r="E87" i="5"/>
  <c r="F86" i="5"/>
  <c r="E86" i="5"/>
  <c r="D85" i="5"/>
  <c r="F85" i="5" s="1"/>
  <c r="B85" i="5"/>
  <c r="E85" i="5" s="1"/>
  <c r="D84" i="5"/>
  <c r="F84" i="5" s="1"/>
  <c r="B84" i="5"/>
  <c r="E84" i="5" s="1"/>
  <c r="F83" i="5"/>
  <c r="E83" i="5"/>
  <c r="D82" i="5"/>
  <c r="F82" i="5" s="1"/>
  <c r="B82" i="5"/>
  <c r="E82" i="5" s="1"/>
  <c r="F81" i="5"/>
  <c r="E81" i="5"/>
  <c r="F80" i="5"/>
  <c r="E80" i="5"/>
  <c r="F79" i="5"/>
  <c r="E79" i="5"/>
  <c r="F78" i="5"/>
  <c r="E78" i="5"/>
  <c r="D77" i="5"/>
  <c r="F77" i="5" s="1"/>
  <c r="B77" i="5"/>
  <c r="E77" i="5" s="1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D64" i="5"/>
  <c r="F64" i="5" s="1"/>
  <c r="B64" i="5"/>
  <c r="E64" i="5" s="1"/>
  <c r="F63" i="5"/>
  <c r="E63" i="5"/>
  <c r="D62" i="5"/>
  <c r="F62" i="5" s="1"/>
  <c r="B62" i="5"/>
  <c r="E62" i="5" s="1"/>
  <c r="D61" i="5"/>
  <c r="F61" i="5" s="1"/>
  <c r="B61" i="5"/>
  <c r="E61" i="5" s="1"/>
  <c r="D60" i="5"/>
  <c r="F60" i="5" s="1"/>
  <c r="B60" i="5"/>
  <c r="E60" i="5" s="1"/>
  <c r="F59" i="5"/>
  <c r="E59" i="5"/>
  <c r="D58" i="5"/>
  <c r="F58" i="5" s="1"/>
  <c r="B58" i="5"/>
  <c r="E58" i="5" s="1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D42" i="5"/>
  <c r="F42" i="5" s="1"/>
  <c r="B42" i="5"/>
  <c r="E42" i="5" s="1"/>
  <c r="F41" i="5"/>
  <c r="E41" i="5"/>
  <c r="F40" i="5"/>
  <c r="E40" i="5"/>
  <c r="F39" i="5"/>
  <c r="E39" i="5"/>
  <c r="F38" i="5"/>
  <c r="E38" i="5"/>
  <c r="D37" i="5"/>
  <c r="F37" i="5" s="1"/>
  <c r="B37" i="5"/>
  <c r="E37" i="5" s="1"/>
  <c r="D36" i="5"/>
  <c r="F36" i="5" s="1"/>
  <c r="B36" i="5"/>
  <c r="E36" i="5" s="1"/>
  <c r="D35" i="5"/>
  <c r="F35" i="5" s="1"/>
  <c r="B35" i="5"/>
  <c r="E35" i="5" s="1"/>
  <c r="F34" i="5"/>
  <c r="E34" i="5"/>
  <c r="D33" i="5"/>
  <c r="B33" i="5"/>
  <c r="F32" i="5"/>
  <c r="E32" i="5"/>
  <c r="F31" i="5"/>
  <c r="E31" i="5"/>
  <c r="F30" i="5"/>
  <c r="E30" i="5"/>
  <c r="F29" i="5"/>
  <c r="E29" i="5"/>
  <c r="F28" i="5"/>
  <c r="E28" i="5"/>
  <c r="D27" i="5"/>
  <c r="F27" i="5" s="1"/>
  <c r="B27" i="5"/>
  <c r="E27" i="5" s="1"/>
  <c r="D26" i="5"/>
  <c r="F26" i="5" s="1"/>
  <c r="B26" i="5"/>
  <c r="E26" i="5" s="1"/>
  <c r="D25" i="5"/>
  <c r="F25" i="5" s="1"/>
  <c r="B25" i="5"/>
  <c r="E25" i="5" s="1"/>
  <c r="D24" i="5"/>
  <c r="F24" i="5" s="1"/>
  <c r="B24" i="5"/>
  <c r="E24" i="5" s="1"/>
  <c r="D19" i="5"/>
  <c r="F19" i="5" s="1"/>
  <c r="B19" i="5"/>
  <c r="E19" i="5" s="1"/>
  <c r="D18" i="5"/>
  <c r="F18" i="5" s="1"/>
  <c r="B18" i="5"/>
  <c r="E18" i="5" s="1"/>
  <c r="D17" i="5"/>
  <c r="B17" i="5"/>
  <c r="D8" i="5"/>
  <c r="C8" i="5"/>
  <c r="F8" i="5" s="1"/>
  <c r="B8" i="5"/>
  <c r="E8" i="5" s="1"/>
  <c r="F7" i="5"/>
  <c r="E7" i="5"/>
  <c r="D6" i="5"/>
  <c r="C6" i="5"/>
  <c r="F6" i="5" s="1"/>
  <c r="B6" i="5"/>
  <c r="E6" i="5" s="1"/>
  <c r="D5" i="5"/>
  <c r="C5" i="5"/>
  <c r="B5" i="5"/>
  <c r="D30" i="4"/>
  <c r="C30" i="4"/>
  <c r="F30" i="4" s="1"/>
  <c r="B30" i="4"/>
  <c r="E30" i="4" s="1"/>
  <c r="D29" i="4"/>
  <c r="C29" i="4"/>
  <c r="B29" i="4"/>
  <c r="D24" i="4"/>
  <c r="C24" i="4"/>
  <c r="F24" i="4" s="1"/>
  <c r="B24" i="4"/>
  <c r="E24" i="4" s="1"/>
  <c r="D23" i="4"/>
  <c r="C23" i="4"/>
  <c r="B23" i="4"/>
  <c r="F13" i="4"/>
  <c r="D13" i="4"/>
  <c r="B13" i="4"/>
  <c r="E13" i="4" s="1"/>
  <c r="D12" i="4"/>
  <c r="B12" i="4"/>
  <c r="F7" i="4"/>
  <c r="D7" i="4"/>
  <c r="B7" i="4"/>
  <c r="E7" i="4" s="1"/>
  <c r="D6" i="4"/>
  <c r="B6" i="4"/>
  <c r="D129" i="3"/>
  <c r="C129" i="3"/>
  <c r="F129" i="3" s="1"/>
  <c r="B129" i="3"/>
  <c r="E129" i="3" s="1"/>
  <c r="F128" i="3"/>
  <c r="E128" i="3"/>
  <c r="D127" i="3"/>
  <c r="C127" i="3"/>
  <c r="F127" i="3" s="1"/>
  <c r="B127" i="3"/>
  <c r="E127" i="3" s="1"/>
  <c r="D126" i="3"/>
  <c r="C126" i="3"/>
  <c r="B126" i="3"/>
  <c r="F115" i="3"/>
  <c r="E115" i="3"/>
  <c r="D114" i="3"/>
  <c r="C114" i="3"/>
  <c r="F114" i="3" s="1"/>
  <c r="B114" i="3"/>
  <c r="E114" i="3" s="1"/>
  <c r="F113" i="3"/>
  <c r="E113" i="3"/>
  <c r="D112" i="3"/>
  <c r="D116" i="3" s="1"/>
  <c r="C112" i="3"/>
  <c r="B112" i="3"/>
  <c r="F111" i="3"/>
  <c r="E111" i="3"/>
  <c r="D110" i="3"/>
  <c r="C110" i="3"/>
  <c r="F110" i="3" s="1"/>
  <c r="B110" i="3"/>
  <c r="E110" i="3" s="1"/>
  <c r="D109" i="3"/>
  <c r="C109" i="3"/>
  <c r="B109" i="3"/>
  <c r="F103" i="3"/>
  <c r="E103" i="3"/>
  <c r="D102" i="3"/>
  <c r="C102" i="3"/>
  <c r="F102" i="3" s="1"/>
  <c r="B102" i="3"/>
  <c r="E102" i="3" s="1"/>
  <c r="F101" i="3"/>
  <c r="E101" i="3"/>
  <c r="D100" i="3"/>
  <c r="D104" i="3" s="1"/>
  <c r="C100" i="3"/>
  <c r="B100" i="3"/>
  <c r="F99" i="3"/>
  <c r="E99" i="3"/>
  <c r="D98" i="3"/>
  <c r="C98" i="3"/>
  <c r="F98" i="3" s="1"/>
  <c r="B98" i="3"/>
  <c r="E98" i="3" s="1"/>
  <c r="D97" i="3"/>
  <c r="C97" i="3"/>
  <c r="B97" i="3"/>
  <c r="F86" i="3"/>
  <c r="E86" i="3"/>
  <c r="F85" i="3"/>
  <c r="D85" i="3"/>
  <c r="B85" i="3"/>
  <c r="E85" i="3" s="1"/>
  <c r="D84" i="3"/>
  <c r="F84" i="3" s="1"/>
  <c r="B84" i="3"/>
  <c r="E84" i="3" s="1"/>
  <c r="F83" i="3"/>
  <c r="E83" i="3"/>
  <c r="F82" i="3"/>
  <c r="E82" i="3"/>
  <c r="F81" i="3"/>
  <c r="D81" i="3"/>
  <c r="B81" i="3"/>
  <c r="E81" i="3" s="1"/>
  <c r="F80" i="3"/>
  <c r="E80" i="3"/>
  <c r="F79" i="3"/>
  <c r="E79" i="3"/>
  <c r="F78" i="3"/>
  <c r="D78" i="3"/>
  <c r="E78" i="3"/>
  <c r="D77" i="3"/>
  <c r="F77" i="3" s="1"/>
  <c r="B77" i="3"/>
  <c r="E77" i="3" s="1"/>
  <c r="F76" i="3"/>
  <c r="E76" i="3"/>
  <c r="F75" i="3"/>
  <c r="D75" i="3"/>
  <c r="B75" i="3"/>
  <c r="E75" i="3" s="1"/>
  <c r="D74" i="3"/>
  <c r="F74" i="3" s="1"/>
  <c r="B74" i="3"/>
  <c r="E74" i="3" s="1"/>
  <c r="D73" i="3"/>
  <c r="F73" i="3" s="1"/>
  <c r="B73" i="3"/>
  <c r="E73" i="3" s="1"/>
  <c r="F72" i="3"/>
  <c r="E72" i="3"/>
  <c r="F71" i="3"/>
  <c r="D71" i="3"/>
  <c r="B71" i="3"/>
  <c r="E71" i="3" s="1"/>
  <c r="D70" i="3"/>
  <c r="F70" i="3" s="1"/>
  <c r="B70" i="3"/>
  <c r="E70" i="3" s="1"/>
  <c r="F69" i="3"/>
  <c r="E69" i="3"/>
  <c r="F68" i="3"/>
  <c r="E68" i="3"/>
  <c r="F67" i="3"/>
  <c r="E67" i="3"/>
  <c r="F66" i="3"/>
  <c r="D66" i="3"/>
  <c r="B66" i="3"/>
  <c r="E66" i="3" s="1"/>
  <c r="F65" i="3"/>
  <c r="E65" i="3"/>
  <c r="F64" i="3"/>
  <c r="D64" i="3"/>
  <c r="B64" i="3"/>
  <c r="E64" i="3" s="1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D54" i="3"/>
  <c r="B54" i="3"/>
  <c r="E54" i="3" s="1"/>
  <c r="F53" i="3"/>
  <c r="E53" i="3"/>
  <c r="F52" i="3"/>
  <c r="E52" i="3"/>
  <c r="F51" i="3"/>
  <c r="E51" i="3"/>
  <c r="F50" i="3"/>
  <c r="E50" i="3"/>
  <c r="F49" i="3"/>
  <c r="E49" i="3"/>
  <c r="F48" i="3"/>
  <c r="D48" i="3"/>
  <c r="B48" i="3"/>
  <c r="E48" i="3" s="1"/>
  <c r="F47" i="3"/>
  <c r="E47" i="3"/>
  <c r="F46" i="3"/>
  <c r="E46" i="3"/>
  <c r="F45" i="3"/>
  <c r="E45" i="3"/>
  <c r="F44" i="3"/>
  <c r="D44" i="3"/>
  <c r="B44" i="3"/>
  <c r="E44" i="3" s="1"/>
  <c r="D43" i="3"/>
  <c r="F43" i="3" s="1"/>
  <c r="B43" i="3"/>
  <c r="E43" i="3" s="1"/>
  <c r="F42" i="3"/>
  <c r="E42" i="3"/>
  <c r="F41" i="3"/>
  <c r="D41" i="3"/>
  <c r="B41" i="3"/>
  <c r="E41" i="3" s="1"/>
  <c r="F40" i="3"/>
  <c r="E40" i="3"/>
  <c r="F39" i="3"/>
  <c r="D39" i="3"/>
  <c r="D87" i="3" s="1"/>
  <c r="F87" i="3" s="1"/>
  <c r="B39" i="3"/>
  <c r="F38" i="3"/>
  <c r="E38" i="3"/>
  <c r="F37" i="3"/>
  <c r="E37" i="3"/>
  <c r="F36" i="3"/>
  <c r="D36" i="3"/>
  <c r="B36" i="3"/>
  <c r="E36" i="3" s="1"/>
  <c r="D35" i="3"/>
  <c r="F35" i="3" s="1"/>
  <c r="B35" i="3"/>
  <c r="E35" i="3" s="1"/>
  <c r="D34" i="3"/>
  <c r="F34" i="3" s="1"/>
  <c r="B34" i="3"/>
  <c r="E34" i="3" s="1"/>
  <c r="D33" i="3"/>
  <c r="B33" i="3"/>
  <c r="F27" i="3"/>
  <c r="E27" i="3"/>
  <c r="F26" i="3"/>
  <c r="E26" i="3"/>
  <c r="F25" i="3"/>
  <c r="D25" i="3"/>
  <c r="B25" i="3"/>
  <c r="E25" i="3" s="1"/>
  <c r="D24" i="3"/>
  <c r="F24" i="3" s="1"/>
  <c r="B24" i="3"/>
  <c r="E24" i="3" s="1"/>
  <c r="F23" i="3"/>
  <c r="E23" i="3"/>
  <c r="F22" i="3"/>
  <c r="E22" i="3"/>
  <c r="F21" i="3"/>
  <c r="D21" i="3"/>
  <c r="B21" i="3"/>
  <c r="E21" i="3" s="1"/>
  <c r="D20" i="3"/>
  <c r="F20" i="3" s="1"/>
  <c r="B20" i="3"/>
  <c r="E20" i="3" s="1"/>
  <c r="F19" i="3"/>
  <c r="E19" i="3"/>
  <c r="F18" i="3"/>
  <c r="D18" i="3"/>
  <c r="B18" i="3"/>
  <c r="E18" i="3" s="1"/>
  <c r="D17" i="3"/>
  <c r="F17" i="3" s="1"/>
  <c r="B17" i="3"/>
  <c r="E17" i="3" s="1"/>
  <c r="F16" i="3"/>
  <c r="E16" i="3"/>
  <c r="F15" i="3"/>
  <c r="D15" i="3"/>
  <c r="B15" i="3"/>
  <c r="E15" i="3" s="1"/>
  <c r="F14" i="3"/>
  <c r="E14" i="3"/>
  <c r="F13" i="3"/>
  <c r="E13" i="3"/>
  <c r="F12" i="3"/>
  <c r="D12" i="3"/>
  <c r="B12" i="3"/>
  <c r="E12" i="3" s="1"/>
  <c r="D11" i="3"/>
  <c r="B11" i="3"/>
  <c r="F10" i="3"/>
  <c r="E10" i="3"/>
  <c r="F9" i="3"/>
  <c r="D9" i="3"/>
  <c r="B9" i="3"/>
  <c r="E9" i="3" s="1"/>
  <c r="F8" i="3"/>
  <c r="D8" i="3"/>
  <c r="B8" i="3"/>
  <c r="E8" i="3" s="1"/>
  <c r="D7" i="3"/>
  <c r="F7" i="3" s="1"/>
  <c r="B7" i="3"/>
  <c r="E7" i="3" s="1"/>
  <c r="D6" i="3"/>
  <c r="B6" i="3"/>
  <c r="D25" i="2"/>
  <c r="C25" i="2"/>
  <c r="F25" i="2" s="1"/>
  <c r="B25" i="2"/>
  <c r="E25" i="2" s="1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C19" i="2"/>
  <c r="B19" i="2"/>
  <c r="F18" i="2"/>
  <c r="E18" i="2"/>
  <c r="D18" i="2"/>
  <c r="C18" i="2"/>
  <c r="B18" i="2"/>
  <c r="D14" i="2"/>
  <c r="D26" i="2" s="1"/>
  <c r="C14" i="2"/>
  <c r="B14" i="2"/>
  <c r="D13" i="2"/>
  <c r="C13" i="2"/>
  <c r="F13" i="2" s="1"/>
  <c r="B13" i="2"/>
  <c r="E13" i="2" s="1"/>
  <c r="F12" i="2"/>
  <c r="E12" i="2"/>
  <c r="F11" i="2"/>
  <c r="E11" i="2"/>
  <c r="F10" i="2"/>
  <c r="D10" i="2"/>
  <c r="C10" i="2"/>
  <c r="B10" i="2"/>
  <c r="E10" i="2" s="1"/>
  <c r="F9" i="2"/>
  <c r="E9" i="2"/>
  <c r="F8" i="2"/>
  <c r="E8" i="2"/>
  <c r="D7" i="2"/>
  <c r="C7" i="2"/>
  <c r="B7" i="2"/>
  <c r="F7" i="2" l="1"/>
  <c r="E7" i="2"/>
  <c r="B26" i="2"/>
  <c r="E26" i="2" s="1"/>
  <c r="E14" i="2"/>
  <c r="C26" i="2"/>
  <c r="F26" i="2" s="1"/>
  <c r="F14" i="2"/>
  <c r="F19" i="2"/>
  <c r="E19" i="2"/>
  <c r="F6" i="3"/>
  <c r="E6" i="3"/>
  <c r="B28" i="3"/>
  <c r="E28" i="3" s="1"/>
  <c r="E11" i="3"/>
  <c r="D28" i="3"/>
  <c r="F28" i="3" s="1"/>
  <c r="F11" i="3"/>
  <c r="F33" i="3"/>
  <c r="E33" i="3"/>
  <c r="B87" i="3"/>
  <c r="E87" i="3" s="1"/>
  <c r="E39" i="3"/>
  <c r="F97" i="3"/>
  <c r="E97" i="3"/>
  <c r="B104" i="3"/>
  <c r="E104" i="3" s="1"/>
  <c r="E100" i="3"/>
  <c r="C104" i="3"/>
  <c r="F104" i="3" s="1"/>
  <c r="F100" i="3"/>
  <c r="F109" i="3"/>
  <c r="E109" i="3"/>
  <c r="B116" i="3"/>
  <c r="E116" i="3" s="1"/>
  <c r="E112" i="3"/>
  <c r="C116" i="3"/>
  <c r="F116" i="3" s="1"/>
  <c r="F112" i="3"/>
  <c r="F126" i="3"/>
  <c r="E126" i="3"/>
  <c r="F6" i="4"/>
  <c r="E6" i="4"/>
  <c r="F12" i="4"/>
  <c r="E12" i="4"/>
  <c r="F23" i="4"/>
  <c r="E23" i="4"/>
  <c r="F29" i="4"/>
  <c r="E29" i="4"/>
  <c r="F5" i="5"/>
  <c r="E5" i="5"/>
  <c r="F17" i="5"/>
  <c r="E17" i="5"/>
  <c r="B92" i="5"/>
  <c r="E33" i="5"/>
  <c r="D92" i="5"/>
  <c r="F92" i="5" s="1"/>
  <c r="F33" i="5"/>
  <c r="E92" i="5" l="1"/>
</calcChain>
</file>

<file path=xl/sharedStrings.xml><?xml version="1.0" encoding="utf-8"?>
<sst xmlns="http://schemas.openxmlformats.org/spreadsheetml/2006/main" count="307" uniqueCount="183">
  <si>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</si>
  <si>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</si>
  <si>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</si>
  <si>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</si>
  <si>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</si>
  <si>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</si>
  <si>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</si>
  <si>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</si>
  <si>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</si>
  <si>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</si>
  <si>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</si>
  <si>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</si>
  <si>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</si>
  <si>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</si>
  <si>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</si>
  <si>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</si>
  <si>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</si>
  <si>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</si>
  <si>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</si>
  <si>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</si>
  <si>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</si>
  <si>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</si>
  <si>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</si>
  <si>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</si>
  <si>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</si>
  <si>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</si>
  <si>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</si>
  <si>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</si>
  <si>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</si>
  <si>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</si>
  <si>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</si>
  <si>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</si>
  <si>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</si>
  <si>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</si>
  <si>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</si>
  <si>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</si>
  <si>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</si>
  <si>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</si>
  <si>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</si>
  <si>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632 Pomoći od međunarodnih organizacija te institucija i tijela EU</t>
  </si>
  <si>
    <t xml:space="preserve">   6321 Tekuće pomoći od međunarodnih organizacija</t>
  </si>
  <si>
    <t xml:space="preserve">   6322 Kapitalne pomoći od međunarodnih organizacija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</si>
  <si>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</si>
  <si>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</si>
  <si>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</si>
  <si>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</si>
  <si>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</si>
  <si>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</si>
  <si>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</si>
  <si>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</si>
  <si>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</si>
  <si>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</si>
  <si>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</si>
  <si>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</si>
  <si>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</si>
  <si>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</si>
  <si>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</si>
  <si>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</si>
  <si>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</si>
  <si>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</si>
  <si>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3113 Plaće za prekovremeni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</si>
  <si>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</si>
  <si>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</si>
  <si>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</si>
  <si>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</si>
  <si>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</si>
  <si>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</si>
  <si>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</si>
  <si>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</si>
  <si>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</si>
  <si>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</si>
  <si>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</si>
  <si>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</si>
  <si>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</si>
  <si>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</si>
  <si>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</si>
  <si>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</si>
  <si>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</si>
  <si>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</si>
  <si>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</si>
  <si>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</si>
  <si>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</si>
  <si>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</si>
  <si>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</si>
  <si>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</si>
  <si>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</si>
  <si>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</si>
  <si>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</si>
  <si>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</si>
  <si>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</si>
  <si>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</si>
  <si>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</si>
  <si>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</si>
  <si>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</si>
  <si>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</si>
  <si>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41 Rashodi za nabavu neproizvedene dugotrajne imovine</t>
  </si>
  <si>
    <t xml:space="preserve">  412 Nematerijalna imovina</t>
  </si>
  <si>
    <t xml:space="preserve">   4124 Ostala prava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</si>
  <si>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</si>
  <si>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</si>
  <si>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</si>
  <si>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424 Knjige, umjetnička djela i ostale izložbene vrijednosti</t>
  </si>
  <si>
    <t xml:space="preserve">   4241 Knjige</t>
  </si>
  <si>
    <t xml:space="preserve">   4244 Ostale nespomenute izložbene vrijednosti</t>
  </si>
  <si>
    <t xml:space="preserve"> 43 Rashodi za nabavu plemenitih metala i ostalih pohranjenih vrijednosti</t>
  </si>
  <si>
    <t xml:space="preserve">  431 Plemeniti metali i ostale pohranjene vrijednosti</t>
  </si>
  <si>
    <t xml:space="preserve">   4312 Pohranjene knjige, umjetnička djela i slične vrijednosti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</si>
  <si>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</si>
  <si>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</si>
  <si>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</si>
  <si>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</si>
  <si>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</si>
  <si>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5 POMOĆI</t>
  </si>
  <si>
    <t xml:space="preserve"> 52 Pomoći grad. i župan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</si>
  <si>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</si>
  <si>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</si>
  <si>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</si>
  <si>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</si>
  <si>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</si>
  <si>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</si>
  <si>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</si>
  <si>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</si>
  <si>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</si>
  <si>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</si>
  <si>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</si>
  <si>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</si>
  <si>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</si>
  <si>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</si>
  <si>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</si>
  <si>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</si>
  <si>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664,577.17 </t>
  </si>
  <si>
    <t xml:space="preserve">            31 Vlastiti prihodi</t>
  </si>
  <si>
    <t xml:space="preserve">22,810.00 </t>
  </si>
  <si>
    <t xml:space="preserve">            52 Pomoći grad. i župan</t>
  </si>
  <si>
    <t xml:space="preserve">671,200.00 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</si>
  <si>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</si>
  <si>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</si>
  <si>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</si>
  <si>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</si>
  <si>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3221 Uredski materijal i ostali materijalni rashodi</t>
  </si>
  <si>
    <t xml:space="preserve">      3233 Usluge promidžbe i informiranja</t>
  </si>
  <si>
    <t xml:space="preserve">      3235 Zakupnine i najamnine</t>
  </si>
  <si>
    <t xml:space="preserve">      3237 Intelektualne i osobne usluge</t>
  </si>
  <si>
    <t xml:space="preserve">      3239 Ostale usluge</t>
  </si>
  <si>
    <t xml:space="preserve">     41 Rashodi za nabavu neproizvedene dugotrajne imovine</t>
  </si>
  <si>
    <t xml:space="preserve">      4124 Ostala prava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</si>
  <si>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</si>
  <si>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</si>
  <si>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</si>
  <si>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3113 Plaće za prekovremeni rad</t>
  </si>
  <si>
    <t xml:space="preserve">      3121 Ostali rashodi za zaposlene</t>
  </si>
  <si>
    <t xml:space="preserve">      3132 Doprinosi za obvezno zdravstveno osiguranje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</si>
  <si>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</si>
  <si>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</si>
  <si>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</si>
  <si>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3223 Energija</t>
  </si>
  <si>
    <t xml:space="preserve">      3224 Materijal i dijelovi za tekuće i investicijsko održavanje</t>
  </si>
  <si>
    <t xml:space="preserve">      3231 Usluge telefona, interneta, pošte i prijevoza</t>
  </si>
  <si>
    <t xml:space="preserve">      3232 Usluge tekućeg i investicijskog održavanja</t>
  </si>
  <si>
    <t xml:space="preserve">      3234 Komunalne usluge</t>
  </si>
  <si>
    <t xml:space="preserve">      3238 Računalne usluge</t>
  </si>
  <si>
    <t xml:space="preserve">      3292 Premije osiguranja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</si>
  <si>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</si>
  <si>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</si>
  <si>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</si>
  <si>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A783001 ARHIVI ADMINISTRACIJA I UPRAVLJANJE  - OSTALI IZVO</t>
  </si>
  <si>
    <t xml:space="preserve">    31 Vlastiti prihodi</t>
  </si>
  <si>
    <t xml:space="preserve">      3225 Sitni inventar i autogume</t>
  </si>
  <si>
    <t xml:space="preserve">      3227 Službena, radna i zaštitna odjeća i obuća</t>
  </si>
  <si>
    <t xml:space="preserve">      3236 Zdravstvene i veterinarske usluge</t>
  </si>
  <si>
    <t xml:space="preserve">      3241 Naknade troškova osobama izvan radnog odnosa</t>
  </si>
  <si>
    <t xml:space="preserve">      3293 Reprezentacija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</si>
  <si>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</si>
  <si>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</si>
  <si>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</si>
  <si>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 4241 Knjige</t>
  </si>
  <si>
    <t xml:space="preserve">      4244 Ostale nespomenute izložbene vrijednosti</t>
  </si>
  <si>
    <t xml:space="preserve">     43 Rashodi za nabavu plemenitih metala i ostalih pohranjenih vrijednosti</t>
  </si>
  <si>
    <t xml:space="preserve">      4312 Pohranjene knjige, umjetnička djela i slične vrijednosti</t>
  </si>
  <si>
    <t xml:space="preserve">    52 Pomoći grad. i župan</t>
  </si>
  <si>
    <t xml:space="preserve">      3299 Ostale nespomenute usluge</t>
  </si>
  <si>
    <t xml:space="preserve">      4227 Uređaji, strojevi i oprema za ostale namjene</t>
  </si>
  <si>
    <t>4223+4227 Oprema za održav.i zaštitu,oprema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</si>
</sst>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16" activePane="bottomLeft" state="frozen"/>
      <selection pane="bottomLeft" sqref="A1:F26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56" t="s">
        <v>1</v>
      </c>
      <c r="B2" s="56"/>
      <c r="C2" s="56"/>
      <c r="D2" s="56"/>
      <c r="E2" s="56"/>
      <c r="F2" s="56"/>
    </row>
    <row r="3" spans="1:6" s="5" customFormat="1" ht="30" customHeight="1" x14ac:dyDescent="0.25">
      <c r="A3" s="57" t="s">
        <v>2</v>
      </c>
      <c r="B3" s="57"/>
      <c r="C3" s="57"/>
      <c r="D3" s="57"/>
      <c r="E3" s="57"/>
      <c r="F3" s="57"/>
    </row>
    <row r="4" spans="1:6" s="6" customFormat="1" ht="24.95" customHeight="1" x14ac:dyDescent="0.3">
      <c r="A4" s="57" t="s">
        <v>3</v>
      </c>
      <c r="B4" s="57"/>
      <c r="C4" s="57"/>
      <c r="D4" s="57"/>
      <c r="E4" s="57"/>
      <c r="F4" s="57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5" customHeight="1" x14ac:dyDescent="0.25">
      <c r="A8" s="13" t="s">
        <v>12</v>
      </c>
      <c r="B8" s="14">
        <v>758989.85</v>
      </c>
      <c r="C8" s="14">
        <v>1358587.17</v>
      </c>
      <c r="D8" s="14">
        <v>709673.71</v>
      </c>
      <c r="E8" s="15">
        <f t="shared" ref="E8:E14" si="0">IF(B8&lt;&gt;0,D8/B8,"-")</f>
        <v>0.93502397956968719</v>
      </c>
      <c r="F8" s="15">
        <f>IF(C8&lt;&gt;0,D8/C8,"-")</f>
        <v>0.52236155741114498</v>
      </c>
    </row>
    <row r="9" spans="1:6" s="11" customFormat="1" ht="24.95" customHeight="1" x14ac:dyDescent="0.25">
      <c r="A9" s="13" t="s">
        <v>13</v>
      </c>
      <c r="B9" s="14">
        <v>0</v>
      </c>
      <c r="C9" s="14">
        <v>0</v>
      </c>
      <c r="D9" s="14">
        <v>0</v>
      </c>
      <c r="E9" s="15" t="str">
        <f t="shared" si="0"/>
        <v>-</v>
      </c>
      <c r="F9" s="15" t="str">
        <f>IF(C9&lt;&gt;0,D9/C9,"-")</f>
        <v>-</v>
      </c>
    </row>
    <row r="10" spans="1:6" s="16" customFormat="1" ht="30" customHeight="1" x14ac:dyDescent="0.25">
      <c r="A10" s="17" t="s">
        <v>14</v>
      </c>
      <c r="B10" s="18">
        <f>B8+B9</f>
        <v>758989.85</v>
      </c>
      <c r="C10" s="18">
        <f>C8+C9</f>
        <v>1358587.17</v>
      </c>
      <c r="D10" s="18">
        <f>D8+D9</f>
        <v>709673.71</v>
      </c>
      <c r="E10" s="19">
        <f t="shared" si="0"/>
        <v>0.93502397956968719</v>
      </c>
      <c r="F10" s="19" t="str">
        <f>IF(C9&lt;&gt;0,D9/C9,"-")</f>
        <v>-</v>
      </c>
    </row>
    <row r="11" spans="1:6" s="11" customFormat="1" ht="24.95" customHeight="1" x14ac:dyDescent="0.25">
      <c r="A11" s="13" t="s">
        <v>15</v>
      </c>
      <c r="B11" s="14">
        <v>408624.39</v>
      </c>
      <c r="C11" s="14">
        <v>538990</v>
      </c>
      <c r="D11" s="14">
        <v>502495.8</v>
      </c>
      <c r="E11" s="15">
        <f t="shared" si="0"/>
        <v>1.2297254209422006</v>
      </c>
      <c r="F11" s="15">
        <f>IF(C11&lt;&gt;0,D11/C11,"-")</f>
        <v>0.93229150819124662</v>
      </c>
    </row>
    <row r="12" spans="1:6" s="11" customFormat="1" ht="24.95" customHeight="1" x14ac:dyDescent="0.25">
      <c r="A12" s="13" t="s">
        <v>16</v>
      </c>
      <c r="B12" s="14">
        <v>286305.62</v>
      </c>
      <c r="C12" s="14">
        <v>819597.17</v>
      </c>
      <c r="D12" s="14">
        <v>203183.47</v>
      </c>
      <c r="E12" s="15">
        <f t="shared" si="0"/>
        <v>0.70967335534663978</v>
      </c>
      <c r="F12" s="15">
        <f>IF(C12&lt;&gt;0,D12/C12,"-")</f>
        <v>0.24790650509444778</v>
      </c>
    </row>
    <row r="13" spans="1:6" ht="30" customHeight="1" x14ac:dyDescent="0.25">
      <c r="A13" s="17" t="s">
        <v>17</v>
      </c>
      <c r="B13" s="18">
        <f>B11+B12</f>
        <v>694930.01</v>
      </c>
      <c r="C13" s="18">
        <f>C11+C12</f>
        <v>1358587.17</v>
      </c>
      <c r="D13" s="18">
        <f>D11+D12</f>
        <v>705679.27</v>
      </c>
      <c r="E13" s="19">
        <f t="shared" si="0"/>
        <v>1.0154681188685462</v>
      </c>
      <c r="F13" s="19">
        <f>IF(C13&lt;&gt;0,D13/C13,"-")</f>
        <v>0.51942141482169313</v>
      </c>
    </row>
    <row r="14" spans="1:6" ht="30" customHeight="1" x14ac:dyDescent="0.25">
      <c r="A14" s="17" t="s">
        <v>18</v>
      </c>
      <c r="B14" s="18">
        <f>B8+B9-B11-B12</f>
        <v>64059.839999999967</v>
      </c>
      <c r="C14" s="18">
        <f>C8+C9-C11-C12</f>
        <v>0</v>
      </c>
      <c r="D14" s="18">
        <f>D8+D9-D11-D12</f>
        <v>3994.4399999999732</v>
      </c>
      <c r="E14" s="19">
        <f t="shared" si="0"/>
        <v>6.235482324026996E-2</v>
      </c>
      <c r="F14" s="19" t="str">
        <f>IF(C14&lt;&gt;0,D14/C14,"-")</f>
        <v>-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23</v>
      </c>
      <c r="B23" s="14">
        <v>14634.63</v>
      </c>
      <c r="C23" s="14">
        <v>34793.18</v>
      </c>
      <c r="D23" s="14">
        <v>34471.11</v>
      </c>
      <c r="E23" s="15">
        <f t="shared" si="1"/>
        <v>2.3554480024435196</v>
      </c>
      <c r="F23" s="15">
        <f t="shared" si="2"/>
        <v>0.99074330084229156</v>
      </c>
    </row>
    <row r="24" spans="1:6" s="11" customFormat="1" ht="24.95" customHeight="1" x14ac:dyDescent="0.25">
      <c r="A24" s="13" t="s">
        <v>24</v>
      </c>
      <c r="B24" s="14">
        <v>34471.11</v>
      </c>
      <c r="C24" s="14">
        <v>34793.18</v>
      </c>
      <c r="D24" s="14">
        <v>38465.550000000003</v>
      </c>
      <c r="E24" s="15">
        <f t="shared" si="1"/>
        <v>1.1158779047149918</v>
      </c>
      <c r="F24" s="15">
        <f t="shared" si="2"/>
        <v>1.105548558654311</v>
      </c>
    </row>
    <row r="25" spans="1:6" ht="30" customHeight="1" x14ac:dyDescent="0.25">
      <c r="A25" s="17" t="s">
        <v>25</v>
      </c>
      <c r="B25" s="18">
        <f>B20-B21+B23-B24</f>
        <v>-19836.480000000003</v>
      </c>
      <c r="C25" s="18">
        <f>C20-C21+C23-C24</f>
        <v>0</v>
      </c>
      <c r="D25" s="18">
        <f>D20-D21+D23-D24</f>
        <v>-3994.4400000000023</v>
      </c>
      <c r="E25" s="19">
        <f t="shared" si="1"/>
        <v>0.20136838793979586</v>
      </c>
      <c r="F25" s="19" t="str">
        <f t="shared" si="2"/>
        <v>-</v>
      </c>
    </row>
    <row r="26" spans="1:6" ht="30" customHeight="1" x14ac:dyDescent="0.25">
      <c r="A26" s="17" t="s">
        <v>26</v>
      </c>
      <c r="B26" s="18">
        <f>B14+B25</f>
        <v>44223.359999999964</v>
      </c>
      <c r="C26" s="18">
        <f>C14+C25</f>
        <v>0</v>
      </c>
      <c r="D26" s="18">
        <f>D14+D25</f>
        <v>-2.9103830456733704E-11</v>
      </c>
      <c r="E26" s="19">
        <f t="shared" si="1"/>
        <v>-6.5810988709889359E-16</v>
      </c>
      <c r="F26" s="19" t="str">
        <f t="shared" si="2"/>
        <v>-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2"/>
  <sheetViews>
    <sheetView zoomScaleNormal="100" workbookViewId="0">
      <pane ySplit="6" topLeftCell="A131" activePane="bottomLeft" state="frozen"/>
      <selection pane="bottomLeft" activeCell="G3" sqref="G3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2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27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28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25">
      <c r="A7" s="25" t="s">
        <v>12</v>
      </c>
      <c r="B7" s="26">
        <f>SUBTOTAL(9,B10:B27)</f>
        <v>758989.85000000009</v>
      </c>
      <c r="C7" s="26">
        <v>1358587.17</v>
      </c>
      <c r="D7" s="26">
        <f>SUBTOTAL(9,D10:D27)</f>
        <v>709673.71000000008</v>
      </c>
      <c r="E7" s="27">
        <f t="shared" ref="E7:E28" si="0">IF(B7&lt;&gt;0,D7/B7,"-")</f>
        <v>0.9350239795696873</v>
      </c>
      <c r="F7" s="27">
        <f t="shared" ref="F7:F28" si="1">IF(C7&lt;&gt;0,D7/C7,"-")</f>
        <v>0.52236155741114509</v>
      </c>
    </row>
    <row r="8" spans="1:6" x14ac:dyDescent="0.25">
      <c r="A8" s="28" t="s">
        <v>35</v>
      </c>
      <c r="B8" s="29">
        <f>SUBTOTAL(9,B10:B10)</f>
        <v>0</v>
      </c>
      <c r="C8" s="29">
        <v>0</v>
      </c>
      <c r="D8" s="29">
        <f>SUBTOTAL(9,D10:D10)</f>
        <v>0</v>
      </c>
      <c r="E8" s="30" t="str">
        <f t="shared" si="0"/>
        <v>-</v>
      </c>
      <c r="F8" s="30" t="str">
        <f t="shared" si="1"/>
        <v>-</v>
      </c>
    </row>
    <row r="9" spans="1:6" x14ac:dyDescent="0.25">
      <c r="A9" s="31" t="s">
        <v>36</v>
      </c>
      <c r="B9" s="32">
        <f>SUBTOTAL(9,B10:B10)</f>
        <v>0</v>
      </c>
      <c r="C9" s="32"/>
      <c r="D9" s="32">
        <f>SUBTOTAL(9,D10:D10)</f>
        <v>0</v>
      </c>
      <c r="E9" s="33" t="str">
        <f t="shared" si="0"/>
        <v>-</v>
      </c>
      <c r="F9" s="33" t="str">
        <f t="shared" si="1"/>
        <v>-</v>
      </c>
    </row>
    <row r="10" spans="1:6" x14ac:dyDescent="0.25">
      <c r="A10" s="34" t="s">
        <v>37</v>
      </c>
      <c r="B10" s="35">
        <v>0</v>
      </c>
      <c r="C10" s="35"/>
      <c r="D10" s="35">
        <v>0</v>
      </c>
      <c r="E10" s="36" t="str">
        <f t="shared" si="0"/>
        <v>-</v>
      </c>
      <c r="F10" s="36" t="str">
        <f t="shared" si="1"/>
        <v>-</v>
      </c>
    </row>
    <row r="11" spans="1:6" x14ac:dyDescent="0.25">
      <c r="A11" s="28" t="s">
        <v>38</v>
      </c>
      <c r="B11" s="29">
        <f>SUBTOTAL(9,B13:B16)</f>
        <v>333065.01</v>
      </c>
      <c r="C11" s="29">
        <v>670000</v>
      </c>
      <c r="D11" s="29">
        <f>SUBTOTAL(9,D13:D16)</f>
        <v>47839.73</v>
      </c>
      <c r="E11" s="30">
        <f t="shared" si="0"/>
        <v>0.14363481171438575</v>
      </c>
      <c r="F11" s="30">
        <f t="shared" si="1"/>
        <v>7.1402582089552247E-2</v>
      </c>
    </row>
    <row r="12" spans="1:6" x14ac:dyDescent="0.25">
      <c r="A12" s="31" t="s">
        <v>39</v>
      </c>
      <c r="B12" s="32">
        <f>SUBTOTAL(9,B13:B14)</f>
        <v>0</v>
      </c>
      <c r="C12" s="32"/>
      <c r="D12" s="32">
        <f>SUBTOTAL(9,D13:D14)</f>
        <v>0</v>
      </c>
      <c r="E12" s="33" t="str">
        <f t="shared" si="0"/>
        <v>-</v>
      </c>
      <c r="F12" s="33" t="str">
        <f t="shared" si="1"/>
        <v>-</v>
      </c>
    </row>
    <row r="13" spans="1:6" x14ac:dyDescent="0.25">
      <c r="A13" s="34" t="s">
        <v>40</v>
      </c>
      <c r="B13" s="35">
        <v>0</v>
      </c>
      <c r="C13" s="35"/>
      <c r="D13" s="35">
        <v>0</v>
      </c>
      <c r="E13" s="36" t="str">
        <f t="shared" si="0"/>
        <v>-</v>
      </c>
      <c r="F13" s="36" t="str">
        <f t="shared" si="1"/>
        <v>-</v>
      </c>
    </row>
    <row r="14" spans="1:6" x14ac:dyDescent="0.25">
      <c r="A14" s="34" t="s">
        <v>41</v>
      </c>
      <c r="B14" s="35">
        <v>0</v>
      </c>
      <c r="C14" s="35"/>
      <c r="D14" s="35">
        <v>0</v>
      </c>
      <c r="E14" s="36" t="str">
        <f t="shared" si="0"/>
        <v>-</v>
      </c>
      <c r="F14" s="36" t="str">
        <f t="shared" si="1"/>
        <v>-</v>
      </c>
    </row>
    <row r="15" spans="1:6" x14ac:dyDescent="0.25">
      <c r="A15" s="31" t="s">
        <v>42</v>
      </c>
      <c r="B15" s="32">
        <f>SUBTOTAL(9,B16:B16)</f>
        <v>333065.01</v>
      </c>
      <c r="C15" s="32"/>
      <c r="D15" s="32">
        <f>SUBTOTAL(9,D16:D16)</f>
        <v>47839.73</v>
      </c>
      <c r="E15" s="33">
        <f t="shared" si="0"/>
        <v>0.14363481171438575</v>
      </c>
      <c r="F15" s="33" t="str">
        <f t="shared" si="1"/>
        <v>-</v>
      </c>
    </row>
    <row r="16" spans="1:6" x14ac:dyDescent="0.25">
      <c r="A16" s="34" t="s">
        <v>43</v>
      </c>
      <c r="B16" s="35">
        <v>333065.01</v>
      </c>
      <c r="C16" s="35">
        <v>670000</v>
      </c>
      <c r="D16" s="35">
        <v>47839.73</v>
      </c>
      <c r="E16" s="36">
        <f t="shared" si="0"/>
        <v>0.14363481171438575</v>
      </c>
      <c r="F16" s="36">
        <f t="shared" si="1"/>
        <v>7.1402582089552247E-2</v>
      </c>
    </row>
    <row r="17" spans="1:6" x14ac:dyDescent="0.25">
      <c r="A17" s="28" t="s">
        <v>44</v>
      </c>
      <c r="B17" s="29">
        <f>SUBTOTAL(9,B19:B19)</f>
        <v>6.05</v>
      </c>
      <c r="C17" s="29">
        <v>10</v>
      </c>
      <c r="D17" s="29">
        <f>SUBTOTAL(9,D19:D19)</f>
        <v>12.27</v>
      </c>
      <c r="E17" s="30">
        <f t="shared" si="0"/>
        <v>2.028099173553719</v>
      </c>
      <c r="F17" s="30">
        <f t="shared" si="1"/>
        <v>1.2269999999999999</v>
      </c>
    </row>
    <row r="18" spans="1:6" x14ac:dyDescent="0.25">
      <c r="A18" s="31" t="s">
        <v>45</v>
      </c>
      <c r="B18" s="32">
        <f>SUBTOTAL(9,B19:B19)</f>
        <v>6.05</v>
      </c>
      <c r="C18" s="32"/>
      <c r="D18" s="32">
        <f>SUBTOTAL(9,D19:D19)</f>
        <v>12.27</v>
      </c>
      <c r="E18" s="33">
        <f t="shared" si="0"/>
        <v>2.028099173553719</v>
      </c>
      <c r="F18" s="33" t="str">
        <f t="shared" si="1"/>
        <v>-</v>
      </c>
    </row>
    <row r="19" spans="1:6" x14ac:dyDescent="0.25">
      <c r="A19" s="34" t="s">
        <v>46</v>
      </c>
      <c r="B19" s="35">
        <v>6.05</v>
      </c>
      <c r="C19" s="35">
        <v>10</v>
      </c>
      <c r="D19" s="35">
        <v>12.27</v>
      </c>
      <c r="E19" s="36">
        <f t="shared" si="0"/>
        <v>2.028099173553719</v>
      </c>
      <c r="F19" s="36">
        <f t="shared" si="1"/>
        <v>1.2269999999999999</v>
      </c>
    </row>
    <row r="20" spans="1:6" x14ac:dyDescent="0.25">
      <c r="A20" s="28" t="s">
        <v>47</v>
      </c>
      <c r="B20" s="29">
        <f>SUBTOTAL(9,B22:B23)</f>
        <v>21132.1</v>
      </c>
      <c r="C20" s="29">
        <v>24000</v>
      </c>
      <c r="D20" s="29">
        <f>SUBTOTAL(9,D22:D23)</f>
        <v>26514.15</v>
      </c>
      <c r="E20" s="30">
        <f t="shared" si="0"/>
        <v>1.25468599902518</v>
      </c>
      <c r="F20" s="30">
        <f t="shared" si="1"/>
        <v>1.1047562500000001</v>
      </c>
    </row>
    <row r="21" spans="1:6" x14ac:dyDescent="0.25">
      <c r="A21" s="31" t="s">
        <v>48</v>
      </c>
      <c r="B21" s="32">
        <f>SUBTOTAL(9,B22:B23)</f>
        <v>21132.1</v>
      </c>
      <c r="C21" s="32"/>
      <c r="D21" s="32">
        <f>SUBTOTAL(9,D22:D23)</f>
        <v>26514.15</v>
      </c>
      <c r="E21" s="33">
        <f t="shared" si="0"/>
        <v>1.25468599902518</v>
      </c>
      <c r="F21" s="33" t="str">
        <f t="shared" si="1"/>
        <v>-</v>
      </c>
    </row>
    <row r="22" spans="1:6" x14ac:dyDescent="0.25">
      <c r="A22" s="34" t="s">
        <v>49</v>
      </c>
      <c r="B22" s="35">
        <v>3485.76</v>
      </c>
      <c r="C22" s="35">
        <v>2000</v>
      </c>
      <c r="D22" s="35">
        <v>1426.68</v>
      </c>
      <c r="E22" s="36">
        <f t="shared" si="0"/>
        <v>0.40928807491049296</v>
      </c>
      <c r="F22" s="36">
        <f t="shared" si="1"/>
        <v>0.71334000000000009</v>
      </c>
    </row>
    <row r="23" spans="1:6" x14ac:dyDescent="0.25">
      <c r="A23" s="34" t="s">
        <v>50</v>
      </c>
      <c r="B23" s="35">
        <v>17646.34</v>
      </c>
      <c r="C23" s="35">
        <v>22000</v>
      </c>
      <c r="D23" s="35">
        <v>25087.47</v>
      </c>
      <c r="E23" s="36">
        <f t="shared" si="0"/>
        <v>1.4216812098146132</v>
      </c>
      <c r="F23" s="36">
        <f t="shared" si="1"/>
        <v>1.1403395454545455</v>
      </c>
    </row>
    <row r="24" spans="1:6" x14ac:dyDescent="0.25">
      <c r="A24" s="28" t="s">
        <v>51</v>
      </c>
      <c r="B24" s="29">
        <f>SUBTOTAL(9,B26:B27)</f>
        <v>404786.69</v>
      </c>
      <c r="C24" s="29">
        <v>664577.17000000004</v>
      </c>
      <c r="D24" s="29">
        <f>SUBTOTAL(9,D26:D27)</f>
        <v>635307.56000000006</v>
      </c>
      <c r="E24" s="30">
        <f t="shared" si="0"/>
        <v>1.5694872773608244</v>
      </c>
      <c r="F24" s="30">
        <f t="shared" si="1"/>
        <v>0.95595754515611786</v>
      </c>
    </row>
    <row r="25" spans="1:6" x14ac:dyDescent="0.25">
      <c r="A25" s="31" t="s">
        <v>52</v>
      </c>
      <c r="B25" s="32">
        <f>SUBTOTAL(9,B26:B27)</f>
        <v>404786.69</v>
      </c>
      <c r="C25" s="32"/>
      <c r="D25" s="32">
        <f>SUBTOTAL(9,D26:D27)</f>
        <v>635307.56000000006</v>
      </c>
      <c r="E25" s="33">
        <f t="shared" si="0"/>
        <v>1.5694872773608244</v>
      </c>
      <c r="F25" s="33" t="str">
        <f t="shared" si="1"/>
        <v>-</v>
      </c>
    </row>
    <row r="26" spans="1:6" x14ac:dyDescent="0.25">
      <c r="A26" s="34" t="s">
        <v>53</v>
      </c>
      <c r="B26" s="35">
        <v>404786.69</v>
      </c>
      <c r="C26" s="35">
        <v>664577.17000000004</v>
      </c>
      <c r="D26" s="35">
        <v>491110.39</v>
      </c>
      <c r="E26" s="36">
        <f t="shared" si="0"/>
        <v>1.2132572590269706</v>
      </c>
      <c r="F26" s="36">
        <f t="shared" si="1"/>
        <v>0.73898173480741147</v>
      </c>
    </row>
    <row r="27" spans="1:6" x14ac:dyDescent="0.25">
      <c r="A27" s="34" t="s">
        <v>54</v>
      </c>
      <c r="B27" s="35">
        <v>0</v>
      </c>
      <c r="C27" s="35"/>
      <c r="D27" s="35">
        <v>144197.17000000001</v>
      </c>
      <c r="E27" s="36" t="str">
        <f t="shared" si="0"/>
        <v>-</v>
      </c>
      <c r="F27" s="36" t="str">
        <f t="shared" si="1"/>
        <v>-</v>
      </c>
    </row>
    <row r="28" spans="1:6" ht="20.100000000000001" customHeight="1" x14ac:dyDescent="0.25">
      <c r="A28" s="37" t="s">
        <v>55</v>
      </c>
      <c r="B28" s="38">
        <f>IFERROR(SUBTOTAL(9,B10:B27),0)</f>
        <v>758989.85000000009</v>
      </c>
      <c r="C28" s="38">
        <v>1358587.17</v>
      </c>
      <c r="D28" s="38">
        <f>IFERROR(SUBTOTAL(9,D10:D27),0)</f>
        <v>709673.71000000008</v>
      </c>
      <c r="E28" s="39">
        <f t="shared" si="0"/>
        <v>0.9350239795696873</v>
      </c>
      <c r="F28" s="39">
        <f t="shared" si="1"/>
        <v>0.52236155741114509</v>
      </c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s="7" customFormat="1" ht="24.95" customHeight="1" x14ac:dyDescent="0.25">
      <c r="A31" s="8" t="s">
        <v>56</v>
      </c>
      <c r="B31" s="9"/>
      <c r="C31" s="9"/>
      <c r="D31" s="9"/>
      <c r="E31" s="9"/>
      <c r="F31" s="9"/>
    </row>
    <row r="32" spans="1:6" ht="57.6" customHeight="1" x14ac:dyDescent="0.25">
      <c r="A32" s="40" t="s">
        <v>30</v>
      </c>
      <c r="B32" s="10" t="s">
        <v>31</v>
      </c>
      <c r="C32" s="10" t="s">
        <v>7</v>
      </c>
      <c r="D32" s="10" t="s">
        <v>32</v>
      </c>
      <c r="E32" s="10" t="s">
        <v>33</v>
      </c>
      <c r="F32" s="10" t="s">
        <v>34</v>
      </c>
    </row>
    <row r="33" spans="1:6" s="11" customFormat="1" ht="15.95" customHeight="1" x14ac:dyDescent="0.25">
      <c r="A33" s="12" t="s">
        <v>11</v>
      </c>
      <c r="B33" s="12">
        <f>COLUMN()</f>
        <v>2</v>
      </c>
      <c r="C33" s="12">
        <v>3</v>
      </c>
      <c r="D33" s="12">
        <f>COLUMN()</f>
        <v>4</v>
      </c>
      <c r="E33" s="12" t="str">
        <f>_xlfn.CONCAT(TEXT(COLUMN(),"@")," (",TEXT(D33,"@")," / ",TEXT(B33,"@"),")")</f>
        <v>5 (4 / 2)</v>
      </c>
      <c r="F33" s="12" t="str">
        <f>_xlfn.CONCAT(TEXT(COLUMN(),"@")," (",TEXT(D33,"@")," / ",TEXT(C33,"@"),")")</f>
        <v>6 (4 / 3)</v>
      </c>
    </row>
    <row r="34" spans="1:6" x14ac:dyDescent="0.25">
      <c r="A34" s="25" t="s">
        <v>15</v>
      </c>
      <c r="B34" s="26">
        <f>SUBTOTAL(9,B37:B72)</f>
        <v>408624.38999999996</v>
      </c>
      <c r="C34" s="26">
        <v>538990</v>
      </c>
      <c r="D34" s="26">
        <f>SUBTOTAL(9,D37:D72)</f>
        <v>502495.8</v>
      </c>
      <c r="E34" s="27">
        <f t="shared" ref="E34:E65" si="2">IF(B34&lt;&gt;0,D34/B34,"-")</f>
        <v>1.2297254209422008</v>
      </c>
      <c r="F34" s="27">
        <f t="shared" ref="F34:F65" si="3">IF(C34&lt;&gt;0,D34/C34,"-")</f>
        <v>0.93229150819124662</v>
      </c>
    </row>
    <row r="35" spans="1:6" x14ac:dyDescent="0.25">
      <c r="A35" s="28" t="s">
        <v>57</v>
      </c>
      <c r="B35" s="29">
        <f>SUBTOTAL(9,B37:B42)</f>
        <v>346168.06999999995</v>
      </c>
      <c r="C35" s="29">
        <v>455780</v>
      </c>
      <c r="D35" s="29">
        <f>SUBTOTAL(9,D37:D42)</f>
        <v>426913.52</v>
      </c>
      <c r="E35" s="30">
        <f t="shared" si="2"/>
        <v>1.2332550486242133</v>
      </c>
      <c r="F35" s="30">
        <f t="shared" si="3"/>
        <v>0.93666575979639299</v>
      </c>
    </row>
    <row r="36" spans="1:6" x14ac:dyDescent="0.25">
      <c r="A36" s="31" t="s">
        <v>58</v>
      </c>
      <c r="B36" s="32">
        <f>SUBTOTAL(9,B37:B38)</f>
        <v>288142.15999999997</v>
      </c>
      <c r="C36" s="32"/>
      <c r="D36" s="32">
        <f>SUBTOTAL(9,D37:D38)</f>
        <v>353249.18</v>
      </c>
      <c r="E36" s="33">
        <f t="shared" si="2"/>
        <v>1.2259545080109069</v>
      </c>
      <c r="F36" s="33" t="str">
        <f t="shared" si="3"/>
        <v>-</v>
      </c>
    </row>
    <row r="37" spans="1:6" x14ac:dyDescent="0.25">
      <c r="A37" s="34" t="s">
        <v>59</v>
      </c>
      <c r="B37" s="35">
        <v>288142.15999999997</v>
      </c>
      <c r="C37" s="35">
        <v>374480</v>
      </c>
      <c r="D37" s="35">
        <v>353249.18</v>
      </c>
      <c r="E37" s="36">
        <f t="shared" si="2"/>
        <v>1.2259545080109069</v>
      </c>
      <c r="F37" s="36">
        <f t="shared" si="3"/>
        <v>0.94330586413159578</v>
      </c>
    </row>
    <row r="38" spans="1:6" x14ac:dyDescent="0.25">
      <c r="A38" s="34" t="s">
        <v>60</v>
      </c>
      <c r="B38" s="35">
        <v>0</v>
      </c>
      <c r="C38" s="35">
        <v>500</v>
      </c>
      <c r="D38" s="35">
        <v>0</v>
      </c>
      <c r="E38" s="36" t="str">
        <f t="shared" si="2"/>
        <v>-</v>
      </c>
      <c r="F38" s="36">
        <f t="shared" si="3"/>
        <v>0</v>
      </c>
    </row>
    <row r="39" spans="1:6" x14ac:dyDescent="0.25">
      <c r="A39" s="31" t="s">
        <v>61</v>
      </c>
      <c r="B39" s="32">
        <f>SUBTOTAL(9,B40:B40)</f>
        <v>10482.48</v>
      </c>
      <c r="C39" s="32"/>
      <c r="D39" s="32">
        <f>SUBTOTAL(9,D40:D40)</f>
        <v>15378.15</v>
      </c>
      <c r="E39" s="33">
        <f t="shared" si="2"/>
        <v>1.4670335645763217</v>
      </c>
      <c r="F39" s="33" t="str">
        <f t="shared" si="3"/>
        <v>-</v>
      </c>
    </row>
    <row r="40" spans="1:6" x14ac:dyDescent="0.25">
      <c r="A40" s="34" t="s">
        <v>62</v>
      </c>
      <c r="B40" s="35">
        <v>10482.48</v>
      </c>
      <c r="C40" s="35">
        <v>19100</v>
      </c>
      <c r="D40" s="35">
        <v>15378.15</v>
      </c>
      <c r="E40" s="36">
        <f t="shared" si="2"/>
        <v>1.4670335645763217</v>
      </c>
      <c r="F40" s="36">
        <f t="shared" si="3"/>
        <v>0.80513874345549741</v>
      </c>
    </row>
    <row r="41" spans="1:6" x14ac:dyDescent="0.25">
      <c r="A41" s="31" t="s">
        <v>63</v>
      </c>
      <c r="B41" s="32">
        <f>SUBTOTAL(9,B42:B42)</f>
        <v>47543.43</v>
      </c>
      <c r="C41" s="32"/>
      <c r="D41" s="32">
        <f>SUBTOTAL(9,D42:D42)</f>
        <v>58286.19</v>
      </c>
      <c r="E41" s="33">
        <f t="shared" si="2"/>
        <v>1.2259567725761478</v>
      </c>
      <c r="F41" s="33" t="str">
        <f t="shared" si="3"/>
        <v>-</v>
      </c>
    </row>
    <row r="42" spans="1:6" x14ac:dyDescent="0.25">
      <c r="A42" s="34" t="s">
        <v>64</v>
      </c>
      <c r="B42" s="35">
        <v>47543.43</v>
      </c>
      <c r="C42" s="35">
        <v>61700</v>
      </c>
      <c r="D42" s="35">
        <v>58286.19</v>
      </c>
      <c r="E42" s="36">
        <f t="shared" si="2"/>
        <v>1.2259567725761478</v>
      </c>
      <c r="F42" s="36">
        <f t="shared" si="3"/>
        <v>0.94467082658022694</v>
      </c>
    </row>
    <row r="43" spans="1:6" x14ac:dyDescent="0.25">
      <c r="A43" s="28" t="s">
        <v>65</v>
      </c>
      <c r="B43" s="29">
        <f>SUBTOTAL(9,B45:B69)</f>
        <v>61688.4</v>
      </c>
      <c r="C43" s="29">
        <v>82310</v>
      </c>
      <c r="D43" s="29">
        <f>SUBTOTAL(9,D45:D69)</f>
        <v>74806.929999999993</v>
      </c>
      <c r="E43" s="30">
        <f t="shared" si="2"/>
        <v>1.2126579713527987</v>
      </c>
      <c r="F43" s="30">
        <f t="shared" si="3"/>
        <v>0.90884376138986744</v>
      </c>
    </row>
    <row r="44" spans="1:6" x14ac:dyDescent="0.25">
      <c r="A44" s="31" t="s">
        <v>66</v>
      </c>
      <c r="B44" s="32">
        <f>SUBTOTAL(9,B45:B47)</f>
        <v>6855.83</v>
      </c>
      <c r="C44" s="32"/>
      <c r="D44" s="32">
        <f>SUBTOTAL(9,D45:D47)</f>
        <v>8576.67</v>
      </c>
      <c r="E44" s="33">
        <f t="shared" si="2"/>
        <v>1.251003890119796</v>
      </c>
      <c r="F44" s="33" t="str">
        <f t="shared" si="3"/>
        <v>-</v>
      </c>
    </row>
    <row r="45" spans="1:6" x14ac:dyDescent="0.25">
      <c r="A45" s="34" t="s">
        <v>67</v>
      </c>
      <c r="B45" s="35">
        <v>1230</v>
      </c>
      <c r="C45" s="35">
        <v>1000</v>
      </c>
      <c r="D45" s="35">
        <v>539.84</v>
      </c>
      <c r="E45" s="36">
        <f t="shared" si="2"/>
        <v>0.43889430894308945</v>
      </c>
      <c r="F45" s="36">
        <f t="shared" si="3"/>
        <v>0.53983999999999999</v>
      </c>
    </row>
    <row r="46" spans="1:6" x14ac:dyDescent="0.25">
      <c r="A46" s="34" t="s">
        <v>68</v>
      </c>
      <c r="B46" s="35">
        <v>4970.83</v>
      </c>
      <c r="C46" s="35">
        <v>4500</v>
      </c>
      <c r="D46" s="35">
        <v>5072.33</v>
      </c>
      <c r="E46" s="36">
        <f t="shared" si="2"/>
        <v>1.0204191251762784</v>
      </c>
      <c r="F46" s="36">
        <f t="shared" si="3"/>
        <v>1.1271844444444443</v>
      </c>
    </row>
    <row r="47" spans="1:6" x14ac:dyDescent="0.25">
      <c r="A47" s="34" t="s">
        <v>69</v>
      </c>
      <c r="B47" s="35">
        <v>655</v>
      </c>
      <c r="C47" s="35">
        <v>2800</v>
      </c>
      <c r="D47" s="35">
        <v>2964.5</v>
      </c>
      <c r="E47" s="36">
        <f t="shared" si="2"/>
        <v>4.5259541984732827</v>
      </c>
      <c r="F47" s="36">
        <f t="shared" si="3"/>
        <v>1.0587500000000001</v>
      </c>
    </row>
    <row r="48" spans="1:6" x14ac:dyDescent="0.25">
      <c r="A48" s="31" t="s">
        <v>70</v>
      </c>
      <c r="B48" s="32">
        <f>SUBTOTAL(9,B49:B53)</f>
        <v>13903.230000000001</v>
      </c>
      <c r="C48" s="32"/>
      <c r="D48" s="32">
        <f>SUBTOTAL(9,D49:D53)</f>
        <v>14251.960000000001</v>
      </c>
      <c r="E48" s="33">
        <f t="shared" si="2"/>
        <v>1.0250826606479213</v>
      </c>
      <c r="F48" s="33" t="str">
        <f t="shared" si="3"/>
        <v>-</v>
      </c>
    </row>
    <row r="49" spans="1:6" x14ac:dyDescent="0.25">
      <c r="A49" s="34" t="s">
        <v>71</v>
      </c>
      <c r="B49" s="35">
        <v>5062.46</v>
      </c>
      <c r="C49" s="35">
        <v>6149</v>
      </c>
      <c r="D49" s="35">
        <v>6095.98</v>
      </c>
      <c r="E49" s="36">
        <f t="shared" si="2"/>
        <v>1.2041537118317971</v>
      </c>
      <c r="F49" s="36">
        <f t="shared" si="3"/>
        <v>0.99137745974955271</v>
      </c>
    </row>
    <row r="50" spans="1:6" x14ac:dyDescent="0.25">
      <c r="A50" s="34" t="s">
        <v>72</v>
      </c>
      <c r="B50" s="35">
        <v>8329.26</v>
      </c>
      <c r="C50" s="35">
        <v>6000</v>
      </c>
      <c r="D50" s="35">
        <v>5721.22</v>
      </c>
      <c r="E50" s="36">
        <f t="shared" si="2"/>
        <v>0.68688214799393943</v>
      </c>
      <c r="F50" s="36">
        <f t="shared" si="3"/>
        <v>0.9535366666666667</v>
      </c>
    </row>
    <row r="51" spans="1:6" x14ac:dyDescent="0.25">
      <c r="A51" s="34" t="s">
        <v>73</v>
      </c>
      <c r="B51" s="35">
        <v>511.51</v>
      </c>
      <c r="C51" s="35">
        <v>1000</v>
      </c>
      <c r="D51" s="35">
        <v>959.58</v>
      </c>
      <c r="E51" s="36">
        <f t="shared" si="2"/>
        <v>1.8759750542511389</v>
      </c>
      <c r="F51" s="36">
        <f t="shared" si="3"/>
        <v>0.95957999999999999</v>
      </c>
    </row>
    <row r="52" spans="1:6" x14ac:dyDescent="0.25">
      <c r="A52" s="34" t="s">
        <v>74</v>
      </c>
      <c r="B52" s="35">
        <v>0</v>
      </c>
      <c r="C52" s="35">
        <v>1100</v>
      </c>
      <c r="D52" s="35">
        <v>1207.73</v>
      </c>
      <c r="E52" s="36" t="str">
        <f t="shared" si="2"/>
        <v>-</v>
      </c>
      <c r="F52" s="36">
        <f t="shared" si="3"/>
        <v>1.0979363636363637</v>
      </c>
    </row>
    <row r="53" spans="1:6" x14ac:dyDescent="0.25">
      <c r="A53" s="34" t="s">
        <v>75</v>
      </c>
      <c r="B53" s="35">
        <v>0</v>
      </c>
      <c r="C53" s="35"/>
      <c r="D53" s="35">
        <v>267.45</v>
      </c>
      <c r="E53" s="36" t="str">
        <f t="shared" si="2"/>
        <v>-</v>
      </c>
      <c r="F53" s="36" t="str">
        <f t="shared" si="3"/>
        <v>-</v>
      </c>
    </row>
    <row r="54" spans="1:6" x14ac:dyDescent="0.25">
      <c r="A54" s="31" t="s">
        <v>76</v>
      </c>
      <c r="B54" s="32">
        <f>SUBTOTAL(9,B55:B63)</f>
        <v>40243.550000000003</v>
      </c>
      <c r="C54" s="32"/>
      <c r="D54" s="32">
        <f>SUBTOTAL(9,D55:D63)</f>
        <v>49703.95</v>
      </c>
      <c r="E54" s="33">
        <f t="shared" si="2"/>
        <v>1.2350786647798218</v>
      </c>
      <c r="F54" s="33" t="str">
        <f t="shared" si="3"/>
        <v>-</v>
      </c>
    </row>
    <row r="55" spans="1:6" x14ac:dyDescent="0.25">
      <c r="A55" s="34" t="s">
        <v>77</v>
      </c>
      <c r="B55" s="35">
        <v>6969.74</v>
      </c>
      <c r="C55" s="35">
        <v>7000</v>
      </c>
      <c r="D55" s="35">
        <v>6968.69</v>
      </c>
      <c r="E55" s="36">
        <f t="shared" si="2"/>
        <v>0.99984934875619458</v>
      </c>
      <c r="F55" s="36">
        <f t="shared" si="3"/>
        <v>0.99552714285714283</v>
      </c>
    </row>
    <row r="56" spans="1:6" x14ac:dyDescent="0.25">
      <c r="A56" s="34" t="s">
        <v>78</v>
      </c>
      <c r="B56" s="35">
        <v>3944.88</v>
      </c>
      <c r="C56" s="35">
        <v>11300</v>
      </c>
      <c r="D56" s="35">
        <v>8551.7999999999993</v>
      </c>
      <c r="E56" s="36">
        <f t="shared" si="2"/>
        <v>2.1678225953641173</v>
      </c>
      <c r="F56" s="36">
        <f t="shared" si="3"/>
        <v>0.75679646017699109</v>
      </c>
    </row>
    <row r="57" spans="1:6" x14ac:dyDescent="0.25">
      <c r="A57" s="34" t="s">
        <v>79</v>
      </c>
      <c r="B57" s="35">
        <v>1109.06</v>
      </c>
      <c r="C57" s="35">
        <v>800</v>
      </c>
      <c r="D57" s="35">
        <v>127.44</v>
      </c>
      <c r="E57" s="36">
        <f t="shared" si="2"/>
        <v>0.11490812039024038</v>
      </c>
      <c r="F57" s="36">
        <f t="shared" si="3"/>
        <v>0.1593</v>
      </c>
    </row>
    <row r="58" spans="1:6" x14ac:dyDescent="0.25">
      <c r="A58" s="34" t="s">
        <v>80</v>
      </c>
      <c r="B58" s="35">
        <v>3063.25</v>
      </c>
      <c r="C58" s="35">
        <v>4000</v>
      </c>
      <c r="D58" s="35">
        <v>2844.1</v>
      </c>
      <c r="E58" s="36">
        <f t="shared" si="2"/>
        <v>0.92845833673386102</v>
      </c>
      <c r="F58" s="36">
        <f t="shared" si="3"/>
        <v>0.71102500000000002</v>
      </c>
    </row>
    <row r="59" spans="1:6" x14ac:dyDescent="0.25">
      <c r="A59" s="34" t="s">
        <v>81</v>
      </c>
      <c r="B59" s="35">
        <v>0</v>
      </c>
      <c r="C59" s="35">
        <v>1000</v>
      </c>
      <c r="D59" s="35">
        <v>1200</v>
      </c>
      <c r="E59" s="36" t="str">
        <f t="shared" si="2"/>
        <v>-</v>
      </c>
      <c r="F59" s="36">
        <f t="shared" si="3"/>
        <v>1.2</v>
      </c>
    </row>
    <row r="60" spans="1:6" x14ac:dyDescent="0.25">
      <c r="A60" s="34" t="s">
        <v>82</v>
      </c>
      <c r="B60" s="35">
        <v>0</v>
      </c>
      <c r="C60" s="35">
        <v>510</v>
      </c>
      <c r="D60" s="35">
        <v>518.30999999999995</v>
      </c>
      <c r="E60" s="36" t="str">
        <f t="shared" si="2"/>
        <v>-</v>
      </c>
      <c r="F60" s="36">
        <f t="shared" si="3"/>
        <v>1.0162941176470588</v>
      </c>
    </row>
    <row r="61" spans="1:6" x14ac:dyDescent="0.25">
      <c r="A61" s="34" t="s">
        <v>83</v>
      </c>
      <c r="B61" s="35">
        <v>1637.88</v>
      </c>
      <c r="C61" s="35">
        <v>6278.25</v>
      </c>
      <c r="D61" s="35">
        <v>4235.43</v>
      </c>
      <c r="E61" s="36">
        <f t="shared" si="2"/>
        <v>2.5859220455711043</v>
      </c>
      <c r="F61" s="36">
        <f t="shared" si="3"/>
        <v>0.67461951977063672</v>
      </c>
    </row>
    <row r="62" spans="1:6" x14ac:dyDescent="0.25">
      <c r="A62" s="34" t="s">
        <v>84</v>
      </c>
      <c r="B62" s="35">
        <v>1228.93</v>
      </c>
      <c r="C62" s="35">
        <v>2300</v>
      </c>
      <c r="D62" s="35">
        <v>1954.91</v>
      </c>
      <c r="E62" s="36">
        <f t="shared" si="2"/>
        <v>1.5907415393879227</v>
      </c>
      <c r="F62" s="36">
        <f t="shared" si="3"/>
        <v>0.84996086956521744</v>
      </c>
    </row>
    <row r="63" spans="1:6" x14ac:dyDescent="0.25">
      <c r="A63" s="34" t="s">
        <v>85</v>
      </c>
      <c r="B63" s="35">
        <v>22289.81</v>
      </c>
      <c r="C63" s="35">
        <v>24283.75</v>
      </c>
      <c r="D63" s="35">
        <v>23303.27</v>
      </c>
      <c r="E63" s="36">
        <f t="shared" si="2"/>
        <v>1.0454674131363164</v>
      </c>
      <c r="F63" s="36">
        <f t="shared" si="3"/>
        <v>0.95962402841406291</v>
      </c>
    </row>
    <row r="64" spans="1:6" x14ac:dyDescent="0.25">
      <c r="A64" s="31" t="s">
        <v>86</v>
      </c>
      <c r="B64" s="32">
        <f>SUBTOTAL(9,B65:B65)</f>
        <v>0</v>
      </c>
      <c r="C64" s="32"/>
      <c r="D64" s="32">
        <f>SUBTOTAL(9,D65:D65)</f>
        <v>53.56</v>
      </c>
      <c r="E64" s="33" t="str">
        <f t="shared" si="2"/>
        <v>-</v>
      </c>
      <c r="F64" s="33" t="str">
        <f t="shared" si="3"/>
        <v>-</v>
      </c>
    </row>
    <row r="65" spans="1:6" x14ac:dyDescent="0.25">
      <c r="A65" s="34" t="s">
        <v>87</v>
      </c>
      <c r="B65" s="35">
        <v>0</v>
      </c>
      <c r="C65" s="35">
        <v>60</v>
      </c>
      <c r="D65" s="35">
        <v>53.56</v>
      </c>
      <c r="E65" s="36" t="str">
        <f t="shared" si="2"/>
        <v>-</v>
      </c>
      <c r="F65" s="36">
        <f t="shared" si="3"/>
        <v>0.89266666666666672</v>
      </c>
    </row>
    <row r="66" spans="1:6" x14ac:dyDescent="0.25">
      <c r="A66" s="31" t="s">
        <v>88</v>
      </c>
      <c r="B66" s="32">
        <f>SUBTOTAL(9,B67:B69)</f>
        <v>685.79000000000008</v>
      </c>
      <c r="C66" s="32"/>
      <c r="D66" s="32">
        <f>SUBTOTAL(9,D67:D69)</f>
        <v>2220.79</v>
      </c>
      <c r="E66" s="33">
        <f t="shared" ref="E66:E86" si="4">IF(B66&lt;&gt;0,D66/B66,"-")</f>
        <v>3.2382945216465679</v>
      </c>
      <c r="F66" s="33" t="str">
        <f t="shared" ref="F66:F87" si="5">IF(C66&lt;&gt;0,D66/C66,"-")</f>
        <v>-</v>
      </c>
    </row>
    <row r="67" spans="1:6" x14ac:dyDescent="0.25">
      <c r="A67" s="34" t="s">
        <v>89</v>
      </c>
      <c r="B67" s="35">
        <v>587.94000000000005</v>
      </c>
      <c r="C67" s="35">
        <v>800</v>
      </c>
      <c r="D67" s="35">
        <v>598.27</v>
      </c>
      <c r="E67" s="36">
        <f t="shared" si="4"/>
        <v>1.0175698200496648</v>
      </c>
      <c r="F67" s="36">
        <f t="shared" si="5"/>
        <v>0.74783749999999993</v>
      </c>
    </row>
    <row r="68" spans="1:6" x14ac:dyDescent="0.25">
      <c r="A68" s="34" t="s">
        <v>90</v>
      </c>
      <c r="B68" s="35">
        <v>72.849999999999994</v>
      </c>
      <c r="C68" s="35">
        <v>1019</v>
      </c>
      <c r="D68" s="35">
        <v>905.26</v>
      </c>
      <c r="E68" s="36">
        <f t="shared" si="4"/>
        <v>12.426355525051477</v>
      </c>
      <c r="F68" s="36">
        <f t="shared" si="5"/>
        <v>0.88838076545632971</v>
      </c>
    </row>
    <row r="69" spans="1:6" x14ac:dyDescent="0.25">
      <c r="A69" s="34" t="s">
        <v>91</v>
      </c>
      <c r="B69" s="35">
        <v>25</v>
      </c>
      <c r="C69" s="35">
        <v>410</v>
      </c>
      <c r="D69" s="35">
        <v>717.26</v>
      </c>
      <c r="E69" s="36">
        <f t="shared" si="4"/>
        <v>28.6904</v>
      </c>
      <c r="F69" s="36">
        <f t="shared" si="5"/>
        <v>1.7494146341463415</v>
      </c>
    </row>
    <row r="70" spans="1:6" x14ac:dyDescent="0.25">
      <c r="A70" s="28" t="s">
        <v>92</v>
      </c>
      <c r="B70" s="29">
        <f>SUBTOTAL(9,B72:B72)</f>
        <v>767.92</v>
      </c>
      <c r="C70" s="29">
        <v>900</v>
      </c>
      <c r="D70" s="29">
        <f>SUBTOTAL(9,D72:D72)</f>
        <v>775.35</v>
      </c>
      <c r="E70" s="30">
        <f t="shared" si="4"/>
        <v>1.009675487029899</v>
      </c>
      <c r="F70" s="30">
        <f t="shared" si="5"/>
        <v>0.86150000000000004</v>
      </c>
    </row>
    <row r="71" spans="1:6" x14ac:dyDescent="0.25">
      <c r="A71" s="31" t="s">
        <v>93</v>
      </c>
      <c r="B71" s="32">
        <f>SUBTOTAL(9,B72:B72)</f>
        <v>767.92</v>
      </c>
      <c r="C71" s="32"/>
      <c r="D71" s="32">
        <f>SUBTOTAL(9,D72:D72)</f>
        <v>775.35</v>
      </c>
      <c r="E71" s="33">
        <f t="shared" si="4"/>
        <v>1.009675487029899</v>
      </c>
      <c r="F71" s="33" t="str">
        <f t="shared" si="5"/>
        <v>-</v>
      </c>
    </row>
    <row r="72" spans="1:6" x14ac:dyDescent="0.25">
      <c r="A72" s="34" t="s">
        <v>94</v>
      </c>
      <c r="B72" s="35">
        <v>767.92</v>
      </c>
      <c r="C72" s="35">
        <v>900</v>
      </c>
      <c r="D72" s="35">
        <v>775.35</v>
      </c>
      <c r="E72" s="36">
        <f t="shared" si="4"/>
        <v>1.009675487029899</v>
      </c>
      <c r="F72" s="36">
        <f t="shared" si="5"/>
        <v>0.86150000000000004</v>
      </c>
    </row>
    <row r="73" spans="1:6" x14ac:dyDescent="0.25">
      <c r="A73" s="25" t="s">
        <v>16</v>
      </c>
      <c r="B73" s="26">
        <f>SUBTOTAL(9,B76:B86)</f>
        <v>286305.62</v>
      </c>
      <c r="C73" s="26">
        <v>819597.17</v>
      </c>
      <c r="D73" s="26">
        <f>SUBTOTAL(9,D76:D86)</f>
        <v>203183.46999999997</v>
      </c>
      <c r="E73" s="27">
        <f t="shared" si="4"/>
        <v>0.70967335534663967</v>
      </c>
      <c r="F73" s="27">
        <f t="shared" si="5"/>
        <v>0.24790650509444775</v>
      </c>
    </row>
    <row r="74" spans="1:6" x14ac:dyDescent="0.25">
      <c r="A74" s="28" t="s">
        <v>95</v>
      </c>
      <c r="B74" s="29">
        <f>SUBTOTAL(9,B76:B76)</f>
        <v>257283.79</v>
      </c>
      <c r="C74" s="29">
        <v>806574.67</v>
      </c>
      <c r="D74" s="29">
        <f>SUBTOTAL(9,D76:D76)</f>
        <v>184414.4</v>
      </c>
      <c r="E74" s="30">
        <f t="shared" si="4"/>
        <v>0.71677426704573965</v>
      </c>
      <c r="F74" s="30">
        <f t="shared" si="5"/>
        <v>0.22863896779699266</v>
      </c>
    </row>
    <row r="75" spans="1:6" x14ac:dyDescent="0.25">
      <c r="A75" s="31" t="s">
        <v>96</v>
      </c>
      <c r="B75" s="32">
        <f>SUBTOTAL(9,B76:B76)</f>
        <v>257283.79</v>
      </c>
      <c r="C75" s="32"/>
      <c r="D75" s="32">
        <f>SUBTOTAL(9,D76:D76)</f>
        <v>184414.4</v>
      </c>
      <c r="E75" s="33">
        <f t="shared" si="4"/>
        <v>0.71677426704573965</v>
      </c>
      <c r="F75" s="33" t="str">
        <f t="shared" si="5"/>
        <v>-</v>
      </c>
    </row>
    <row r="76" spans="1:6" x14ac:dyDescent="0.25">
      <c r="A76" s="34" t="s">
        <v>97</v>
      </c>
      <c r="B76" s="35">
        <v>257283.79</v>
      </c>
      <c r="C76" s="35">
        <v>806574.67</v>
      </c>
      <c r="D76" s="35">
        <v>184414.4</v>
      </c>
      <c r="E76" s="36">
        <f t="shared" si="4"/>
        <v>0.71677426704573965</v>
      </c>
      <c r="F76" s="36">
        <f t="shared" si="5"/>
        <v>0.22863896779699266</v>
      </c>
    </row>
    <row r="77" spans="1:6" x14ac:dyDescent="0.25">
      <c r="A77" s="28" t="s">
        <v>98</v>
      </c>
      <c r="B77" s="29">
        <f>SUBTOTAL(9,B79:B83)</f>
        <v>29021.83</v>
      </c>
      <c r="C77" s="29">
        <v>12322.5</v>
      </c>
      <c r="D77" s="29">
        <f>SUBTOTAL(9,D79:D83)</f>
        <v>16540.27</v>
      </c>
      <c r="E77" s="30">
        <f t="shared" si="4"/>
        <v>0.56992512188238986</v>
      </c>
      <c r="F77" s="30">
        <f t="shared" si="5"/>
        <v>1.3422820044633801</v>
      </c>
    </row>
    <row r="78" spans="1:6" x14ac:dyDescent="0.25">
      <c r="A78" s="31" t="s">
        <v>99</v>
      </c>
      <c r="B78" s="32"/>
      <c r="C78" s="32"/>
      <c r="D78" s="32">
        <f>SUBTOTAL(9,D79:D80)</f>
        <v>15888.53</v>
      </c>
      <c r="E78" s="33" t="str">
        <f t="shared" si="4"/>
        <v>-</v>
      </c>
      <c r="F78" s="33" t="str">
        <f t="shared" si="5"/>
        <v>-</v>
      </c>
    </row>
    <row r="79" spans="1:6" x14ac:dyDescent="0.25">
      <c r="A79" s="34" t="s">
        <v>100</v>
      </c>
      <c r="B79" s="35">
        <v>1147.4000000000001</v>
      </c>
      <c r="C79" s="35">
        <v>2000</v>
      </c>
      <c r="D79" s="35">
        <v>1659.78</v>
      </c>
      <c r="E79" s="36">
        <f t="shared" si="4"/>
        <v>1.4465574341990586</v>
      </c>
      <c r="F79" s="36">
        <f t="shared" si="5"/>
        <v>0.82989000000000002</v>
      </c>
    </row>
    <row r="80" spans="1:6" x14ac:dyDescent="0.25">
      <c r="A80" s="34" t="s">
        <v>182</v>
      </c>
      <c r="B80" s="35">
        <v>27618.75</v>
      </c>
      <c r="C80" s="35">
        <v>9322.5</v>
      </c>
      <c r="D80" s="35">
        <v>14228.75</v>
      </c>
      <c r="E80" s="36">
        <f t="shared" si="4"/>
        <v>0.51518443086671195</v>
      </c>
      <c r="F80" s="36">
        <f t="shared" si="5"/>
        <v>1.5262805041566103</v>
      </c>
    </row>
    <row r="81" spans="1:6" x14ac:dyDescent="0.25">
      <c r="A81" s="31" t="s">
        <v>101</v>
      </c>
      <c r="B81" s="32">
        <f>SUBTOTAL(9,B82:B83)</f>
        <v>255.68</v>
      </c>
      <c r="C81" s="32"/>
      <c r="D81" s="32">
        <f>SUBTOTAL(9,D82:D83)</f>
        <v>651.74</v>
      </c>
      <c r="E81" s="33">
        <f t="shared" si="4"/>
        <v>2.5490456821026282</v>
      </c>
      <c r="F81" s="33" t="str">
        <f t="shared" si="5"/>
        <v>-</v>
      </c>
    </row>
    <row r="82" spans="1:6" x14ac:dyDescent="0.25">
      <c r="A82" s="34" t="s">
        <v>102</v>
      </c>
      <c r="B82" s="35">
        <v>255.68</v>
      </c>
      <c r="C82" s="35">
        <v>400</v>
      </c>
      <c r="D82" s="35">
        <v>81.739999999999995</v>
      </c>
      <c r="E82" s="36">
        <f t="shared" si="4"/>
        <v>0.3196964956195244</v>
      </c>
      <c r="F82" s="36">
        <f t="shared" si="5"/>
        <v>0.20434999999999998</v>
      </c>
    </row>
    <row r="83" spans="1:6" x14ac:dyDescent="0.25">
      <c r="A83" s="34" t="s">
        <v>103</v>
      </c>
      <c r="B83" s="35">
        <v>0</v>
      </c>
      <c r="C83" s="35">
        <v>600</v>
      </c>
      <c r="D83" s="35">
        <v>570</v>
      </c>
      <c r="E83" s="36" t="str">
        <f t="shared" si="4"/>
        <v>-</v>
      </c>
      <c r="F83" s="36">
        <f t="shared" si="5"/>
        <v>0.95</v>
      </c>
    </row>
    <row r="84" spans="1:6" x14ac:dyDescent="0.25">
      <c r="A84" s="28" t="s">
        <v>104</v>
      </c>
      <c r="B84" s="29">
        <f>SUBTOTAL(9,B86:B86)</f>
        <v>0</v>
      </c>
      <c r="C84" s="29">
        <v>700</v>
      </c>
      <c r="D84" s="29">
        <f>SUBTOTAL(9,D86:D86)</f>
        <v>2228.8000000000002</v>
      </c>
      <c r="E84" s="30" t="str">
        <f t="shared" si="4"/>
        <v>-</v>
      </c>
      <c r="F84" s="30">
        <f t="shared" si="5"/>
        <v>3.1840000000000002</v>
      </c>
    </row>
    <row r="85" spans="1:6" x14ac:dyDescent="0.25">
      <c r="A85" s="31" t="s">
        <v>105</v>
      </c>
      <c r="B85" s="32">
        <f>SUBTOTAL(9,B86:B86)</f>
        <v>0</v>
      </c>
      <c r="C85" s="32"/>
      <c r="D85" s="32">
        <f>SUBTOTAL(9,D86:D86)</f>
        <v>2228.8000000000002</v>
      </c>
      <c r="E85" s="33" t="str">
        <f t="shared" si="4"/>
        <v>-</v>
      </c>
      <c r="F85" s="33" t="str">
        <f t="shared" si="5"/>
        <v>-</v>
      </c>
    </row>
    <row r="86" spans="1:6" x14ac:dyDescent="0.25">
      <c r="A86" s="34" t="s">
        <v>106</v>
      </c>
      <c r="B86" s="35">
        <v>0</v>
      </c>
      <c r="C86" s="35">
        <v>700</v>
      </c>
      <c r="D86" s="35">
        <v>2228.8000000000002</v>
      </c>
      <c r="E86" s="36" t="str">
        <f t="shared" si="4"/>
        <v>-</v>
      </c>
      <c r="F86" s="36">
        <f t="shared" si="5"/>
        <v>3.1840000000000002</v>
      </c>
    </row>
    <row r="87" spans="1:6" ht="20.100000000000001" customHeight="1" x14ac:dyDescent="0.25">
      <c r="A87" s="37" t="s">
        <v>55</v>
      </c>
      <c r="B87" s="38">
        <f>IFERROR(SUBTOTAL(9,B37:B86),0)</f>
        <v>694930.01</v>
      </c>
      <c r="C87" s="38">
        <v>1358587.17</v>
      </c>
      <c r="D87" s="38">
        <f>IFERROR(SUBTOTAL(9,D37:D86),0)</f>
        <v>705679.27</v>
      </c>
      <c r="E87" s="39">
        <f>IF(B87&lt;&gt;0,D87/D87,"-")</f>
        <v>1</v>
      </c>
      <c r="F87" s="39">
        <f t="shared" si="5"/>
        <v>0.51942141482169313</v>
      </c>
    </row>
    <row r="88" spans="1:6" x14ac:dyDescent="0.25">
      <c r="E88" s="11"/>
      <c r="F88" s="11"/>
    </row>
    <row r="89" spans="1:6" x14ac:dyDescent="0.25">
      <c r="C89" s="24"/>
    </row>
    <row r="94" spans="1:6" s="6" customFormat="1" ht="24.95" customHeight="1" x14ac:dyDescent="0.3">
      <c r="A94" s="57" t="s">
        <v>107</v>
      </c>
      <c r="B94" s="57"/>
      <c r="C94" s="57"/>
      <c r="D94" s="57"/>
      <c r="E94" s="57"/>
      <c r="F94" s="57"/>
    </row>
    <row r="95" spans="1:6" s="7" customFormat="1" ht="24.95" customHeight="1" x14ac:dyDescent="0.25">
      <c r="A95" s="8" t="s">
        <v>29</v>
      </c>
      <c r="B95" s="9"/>
      <c r="C95" s="9"/>
      <c r="D95" s="9"/>
      <c r="E95" s="9"/>
      <c r="F95" s="9"/>
    </row>
    <row r="96" spans="1:6" ht="57.6" customHeight="1" x14ac:dyDescent="0.25">
      <c r="A96" s="10" t="s">
        <v>30</v>
      </c>
      <c r="B96" s="10" t="s">
        <v>31</v>
      </c>
      <c r="C96" s="10" t="s">
        <v>7</v>
      </c>
      <c r="D96" s="10" t="s">
        <v>32</v>
      </c>
      <c r="E96" s="10" t="s">
        <v>33</v>
      </c>
      <c r="F96" s="10" t="s">
        <v>34</v>
      </c>
    </row>
    <row r="97" spans="1:6" s="11" customFormat="1" ht="15.95" customHeight="1" x14ac:dyDescent="0.25">
      <c r="A97" s="12" t="s">
        <v>11</v>
      </c>
      <c r="B97" s="12">
        <f>COLUMN()</f>
        <v>2</v>
      </c>
      <c r="C97" s="12">
        <f>COLUMN()</f>
        <v>3</v>
      </c>
      <c r="D97" s="12">
        <f>COLUMN()</f>
        <v>4</v>
      </c>
      <c r="E97" s="12" t="str">
        <f>_xlfn.CONCAT(TEXT(COLUMN(),"@")," (",TEXT(D97,"@")," / ",TEXT(B97,"@"),")")</f>
        <v>5 (4 / 2)</v>
      </c>
      <c r="F97" s="12" t="str">
        <f>_xlfn.CONCAT(TEXT(COLUMN(),"@")," (",TEXT(D97,"@")," / ",TEXT(C97,"@"),")")</f>
        <v>6 (4 / 3)</v>
      </c>
    </row>
    <row r="98" spans="1:6" x14ac:dyDescent="0.25">
      <c r="A98" s="25" t="s">
        <v>108</v>
      </c>
      <c r="B98" s="26">
        <f>SUBTOTAL(9,B99:B99)</f>
        <v>404786.59</v>
      </c>
      <c r="C98" s="26">
        <f>SUBTOTAL(9,C99:C99)</f>
        <v>664577.17000000004</v>
      </c>
      <c r="D98" s="26">
        <f>SUBTOTAL(9,D99:D99)</f>
        <v>635307.56000000006</v>
      </c>
      <c r="E98" s="27">
        <f t="shared" ref="E98:E104" si="6">IF(B98&lt;&gt;0,D98/B98,"-")</f>
        <v>1.569487665092858</v>
      </c>
      <c r="F98" s="27">
        <f t="shared" ref="F98:F104" si="7">IF(C98&lt;&gt;0,D98/C98,"-")</f>
        <v>0.95595754515611786</v>
      </c>
    </row>
    <row r="99" spans="1:6" x14ac:dyDescent="0.25">
      <c r="A99" s="34" t="s">
        <v>109</v>
      </c>
      <c r="B99" s="35">
        <v>404786.59</v>
      </c>
      <c r="C99" s="35">
        <v>664577.17000000004</v>
      </c>
      <c r="D99" s="35">
        <v>635307.56000000006</v>
      </c>
      <c r="E99" s="36">
        <f t="shared" si="6"/>
        <v>1.569487665092858</v>
      </c>
      <c r="F99" s="36">
        <f t="shared" si="7"/>
        <v>0.95595754515611786</v>
      </c>
    </row>
    <row r="100" spans="1:6" x14ac:dyDescent="0.25">
      <c r="A100" s="25" t="s">
        <v>110</v>
      </c>
      <c r="B100" s="26">
        <f>SUBTOTAL(9,B101:B101)</f>
        <v>21138.15</v>
      </c>
      <c r="C100" s="26">
        <f>SUBTOTAL(9,C101:C101)</f>
        <v>24010</v>
      </c>
      <c r="D100" s="26">
        <f>SUBTOTAL(9,D101:D101)</f>
        <v>26526.42</v>
      </c>
      <c r="E100" s="27">
        <f t="shared" si="6"/>
        <v>1.2549073594425244</v>
      </c>
      <c r="F100" s="27">
        <f t="shared" si="7"/>
        <v>1.1048071636817991</v>
      </c>
    </row>
    <row r="101" spans="1:6" x14ac:dyDescent="0.25">
      <c r="A101" s="34" t="s">
        <v>111</v>
      </c>
      <c r="B101" s="35">
        <v>21138.15</v>
      </c>
      <c r="C101" s="35">
        <v>24010</v>
      </c>
      <c r="D101" s="35">
        <v>26526.42</v>
      </c>
      <c r="E101" s="36">
        <f t="shared" si="6"/>
        <v>1.2549073594425244</v>
      </c>
      <c r="F101" s="36">
        <f t="shared" si="7"/>
        <v>1.1048071636817991</v>
      </c>
    </row>
    <row r="102" spans="1:6" x14ac:dyDescent="0.25">
      <c r="A102" s="25" t="s">
        <v>112</v>
      </c>
      <c r="B102" s="26">
        <f>SUBTOTAL(9,B103:B103)</f>
        <v>333065.01</v>
      </c>
      <c r="C102" s="26">
        <f>SUBTOTAL(9,C103:C103)</f>
        <v>670000</v>
      </c>
      <c r="D102" s="26">
        <f>SUBTOTAL(9,D103:D103)</f>
        <v>47839.73</v>
      </c>
      <c r="E102" s="27">
        <f t="shared" si="6"/>
        <v>0.14363481171438575</v>
      </c>
      <c r="F102" s="27">
        <f t="shared" si="7"/>
        <v>7.1402582089552247E-2</v>
      </c>
    </row>
    <row r="103" spans="1:6" x14ac:dyDescent="0.25">
      <c r="A103" s="34" t="s">
        <v>113</v>
      </c>
      <c r="B103" s="35">
        <v>333065.01</v>
      </c>
      <c r="C103" s="35">
        <v>670000</v>
      </c>
      <c r="D103" s="35">
        <v>47839.73</v>
      </c>
      <c r="E103" s="36">
        <f t="shared" si="6"/>
        <v>0.14363481171438575</v>
      </c>
      <c r="F103" s="36">
        <f t="shared" si="7"/>
        <v>7.1402582089552247E-2</v>
      </c>
    </row>
    <row r="104" spans="1:6" ht="20.100000000000001" customHeight="1" x14ac:dyDescent="0.25">
      <c r="A104" s="37" t="s">
        <v>55</v>
      </c>
      <c r="B104" s="38">
        <f>IFERROR(SUBTOTAL(9,B99:B103),0)</f>
        <v>758989.75</v>
      </c>
      <c r="C104" s="38">
        <f>IFERROR(SUBTOTAL(9,C99:C103),0)</f>
        <v>1358587.17</v>
      </c>
      <c r="D104" s="38">
        <f>IFERROR(SUBTOTAL(9,D99:D103),0)</f>
        <v>709673.71000000008</v>
      </c>
      <c r="E104" s="39">
        <f t="shared" si="6"/>
        <v>0.93502410276291625</v>
      </c>
      <c r="F104" s="39">
        <f t="shared" si="7"/>
        <v>0.52236155741114509</v>
      </c>
    </row>
    <row r="105" spans="1:6" x14ac:dyDescent="0.25">
      <c r="A105" s="11"/>
      <c r="B105" s="11"/>
      <c r="C105" s="11"/>
      <c r="D105" s="11"/>
      <c r="E105" s="11"/>
      <c r="F105" s="11"/>
    </row>
    <row r="106" spans="1:6" x14ac:dyDescent="0.25">
      <c r="A106" s="11"/>
      <c r="B106" s="11"/>
      <c r="C106" s="11"/>
      <c r="D106" s="11"/>
      <c r="E106" s="11"/>
      <c r="F106" s="11"/>
    </row>
    <row r="107" spans="1:6" s="7" customFormat="1" ht="24.95" customHeight="1" x14ac:dyDescent="0.25">
      <c r="A107" s="8" t="s">
        <v>56</v>
      </c>
      <c r="B107" s="9"/>
      <c r="C107" s="9"/>
      <c r="D107" s="9"/>
      <c r="E107" s="9"/>
      <c r="F107" s="9"/>
    </row>
    <row r="108" spans="1:6" ht="57.6" customHeight="1" x14ac:dyDescent="0.25">
      <c r="A108" s="40" t="s">
        <v>30</v>
      </c>
      <c r="B108" s="10" t="s">
        <v>31</v>
      </c>
      <c r="C108" s="10" t="s">
        <v>7</v>
      </c>
      <c r="D108" s="10" t="s">
        <v>32</v>
      </c>
      <c r="E108" s="10" t="s">
        <v>33</v>
      </c>
      <c r="F108" s="10" t="s">
        <v>34</v>
      </c>
    </row>
    <row r="109" spans="1:6" s="11" customFormat="1" ht="15.95" customHeight="1" x14ac:dyDescent="0.25">
      <c r="A109" s="12" t="s">
        <v>11</v>
      </c>
      <c r="B109" s="12">
        <f>COLUMN()</f>
        <v>2</v>
      </c>
      <c r="C109" s="12">
        <f>COLUMN()</f>
        <v>3</v>
      </c>
      <c r="D109" s="12">
        <f>COLUMN()</f>
        <v>4</v>
      </c>
      <c r="E109" s="12" t="str">
        <f>_xlfn.CONCAT(TEXT(COLUMN(),"@")," (",TEXT(D109,"@")," / ",TEXT(B109,"@"),")")</f>
        <v>5 (4 / 2)</v>
      </c>
      <c r="F109" s="12" t="str">
        <f>_xlfn.CONCAT(TEXT(COLUMN(),"@")," (",TEXT(D109,"@")," / ",TEXT(C109,"@"),")")</f>
        <v>6 (4 / 3)</v>
      </c>
    </row>
    <row r="110" spans="1:6" x14ac:dyDescent="0.25">
      <c r="A110" s="25" t="s">
        <v>108</v>
      </c>
      <c r="B110" s="26">
        <f>SUBTOTAL(9,B111:B111)</f>
        <v>406026</v>
      </c>
      <c r="C110" s="26">
        <f>SUBTOTAL(9,C111:C111)</f>
        <v>664577.17000000004</v>
      </c>
      <c r="D110" s="26">
        <f>SUBTOTAL(9,D111:D111)</f>
        <v>635307.56000000006</v>
      </c>
      <c r="E110" s="27">
        <f t="shared" ref="E110:E115" si="8">IF(B110&lt;&gt;0,D110/B110,"-")</f>
        <v>1.5646967435582944</v>
      </c>
      <c r="F110" s="27">
        <f t="shared" ref="F110:F116" si="9">IF(C110&lt;&gt;0,D110/C110,"-")</f>
        <v>0.95595754515611786</v>
      </c>
    </row>
    <row r="111" spans="1:6" x14ac:dyDescent="0.25">
      <c r="A111" s="34" t="s">
        <v>109</v>
      </c>
      <c r="B111" s="35">
        <v>406026</v>
      </c>
      <c r="C111" s="35">
        <v>664577.17000000004</v>
      </c>
      <c r="D111" s="35">
        <v>635307.56000000006</v>
      </c>
      <c r="E111" s="36">
        <f t="shared" si="8"/>
        <v>1.5646967435582944</v>
      </c>
      <c r="F111" s="36">
        <f t="shared" si="9"/>
        <v>0.95595754515611786</v>
      </c>
    </row>
    <row r="112" spans="1:6" x14ac:dyDescent="0.25">
      <c r="A112" s="25" t="s">
        <v>110</v>
      </c>
      <c r="B112" s="26">
        <f>SUBTOTAL(9,B113:B113)</f>
        <v>4001.47</v>
      </c>
      <c r="C112" s="26">
        <f>SUBTOTAL(9,C113:C113)</f>
        <v>22810</v>
      </c>
      <c r="D112" s="26">
        <f>SUBTOTAL(9,D113:D113)</f>
        <v>21331.980000000003</v>
      </c>
      <c r="E112" s="27">
        <f t="shared" si="8"/>
        <v>5.3310358443272108</v>
      </c>
      <c r="F112" s="27">
        <f t="shared" si="9"/>
        <v>0.93520298114861922</v>
      </c>
    </row>
    <row r="113" spans="1:6" x14ac:dyDescent="0.25">
      <c r="A113" s="34" t="s">
        <v>111</v>
      </c>
      <c r="B113" s="35">
        <v>4001.47</v>
      </c>
      <c r="C113" s="35">
        <v>22810</v>
      </c>
      <c r="D113" s="35">
        <v>21331.980000000003</v>
      </c>
      <c r="E113" s="36">
        <f t="shared" si="8"/>
        <v>5.3310358443272108</v>
      </c>
      <c r="F113" s="36">
        <f t="shared" si="9"/>
        <v>0.93520298114861922</v>
      </c>
    </row>
    <row r="114" spans="1:6" x14ac:dyDescent="0.25">
      <c r="A114" s="25" t="s">
        <v>112</v>
      </c>
      <c r="B114" s="26">
        <f>SUBTOTAL(9,B115:B115)</f>
        <v>284902.53999999998</v>
      </c>
      <c r="C114" s="26">
        <f>SUBTOTAL(9,C115:C115)</f>
        <v>671200</v>
      </c>
      <c r="D114" s="26">
        <f>SUBTOTAL(9,D115:D115)</f>
        <v>49039.73</v>
      </c>
      <c r="E114" s="27">
        <f t="shared" si="8"/>
        <v>0.17212808983731773</v>
      </c>
      <c r="F114" s="27">
        <f t="shared" si="9"/>
        <v>7.3062768176400478E-2</v>
      </c>
    </row>
    <row r="115" spans="1:6" x14ac:dyDescent="0.25">
      <c r="A115" s="34" t="s">
        <v>113</v>
      </c>
      <c r="B115" s="35">
        <v>284902.53999999998</v>
      </c>
      <c r="C115" s="35">
        <v>671200</v>
      </c>
      <c r="D115" s="35">
        <v>49039.73</v>
      </c>
      <c r="E115" s="36">
        <f t="shared" si="8"/>
        <v>0.17212808983731773</v>
      </c>
      <c r="F115" s="36">
        <f t="shared" si="9"/>
        <v>7.3062768176400478E-2</v>
      </c>
    </row>
    <row r="116" spans="1:6" ht="20.100000000000001" customHeight="1" x14ac:dyDescent="0.25">
      <c r="A116" s="37" t="s">
        <v>55</v>
      </c>
      <c r="B116" s="38">
        <f>IFERROR(SUBTOTAL(9,B111:B115),0)</f>
        <v>694930.01</v>
      </c>
      <c r="C116" s="38">
        <f>IFERROR(SUBTOTAL(9,C111:C115),0)</f>
        <v>1358587.17</v>
      </c>
      <c r="D116" s="38">
        <f>IFERROR(SUBTOTAL(9,D111:D115),0)</f>
        <v>705679.27</v>
      </c>
      <c r="E116" s="39">
        <f>IF(B116&lt;&gt;0,D116/D116,"-")</f>
        <v>1</v>
      </c>
      <c r="F116" s="39">
        <f t="shared" si="9"/>
        <v>0.51942141482169313</v>
      </c>
    </row>
    <row r="117" spans="1:6" x14ac:dyDescent="0.25">
      <c r="E117" s="11"/>
      <c r="F117" s="11"/>
    </row>
    <row r="118" spans="1:6" x14ac:dyDescent="0.25">
      <c r="C118" s="24"/>
    </row>
    <row r="123" spans="1:6" s="6" customFormat="1" ht="24.95" customHeight="1" x14ac:dyDescent="0.3">
      <c r="A123" s="57" t="s">
        <v>114</v>
      </c>
      <c r="B123" s="57"/>
      <c r="C123" s="57"/>
      <c r="D123" s="57"/>
      <c r="E123" s="57"/>
      <c r="F123" s="57"/>
    </row>
    <row r="124" spans="1:6" s="7" customFormat="1" ht="24.95" customHeight="1" x14ac:dyDescent="0.25">
      <c r="A124" s="8" t="s">
        <v>56</v>
      </c>
      <c r="B124" s="9"/>
      <c r="C124" s="9"/>
      <c r="D124" s="9"/>
      <c r="E124" s="9"/>
      <c r="F124" s="9"/>
    </row>
    <row r="125" spans="1:6" ht="57.6" customHeight="1" x14ac:dyDescent="0.25">
      <c r="A125" s="10" t="s">
        <v>30</v>
      </c>
      <c r="B125" s="10" t="s">
        <v>31</v>
      </c>
      <c r="C125" s="10" t="s">
        <v>7</v>
      </c>
      <c r="D125" s="10" t="s">
        <v>32</v>
      </c>
      <c r="E125" s="10" t="s">
        <v>33</v>
      </c>
      <c r="F125" s="10" t="s">
        <v>34</v>
      </c>
    </row>
    <row r="126" spans="1:6" s="11" customFormat="1" ht="15.95" customHeight="1" x14ac:dyDescent="0.25">
      <c r="A126" s="12" t="s">
        <v>11</v>
      </c>
      <c r="B126" s="12">
        <f>COLUMN()</f>
        <v>2</v>
      </c>
      <c r="C126" s="12">
        <f>COLUMN()</f>
        <v>3</v>
      </c>
      <c r="D126" s="12">
        <f>COLUMN()</f>
        <v>4</v>
      </c>
      <c r="E126" s="12" t="str">
        <f>_xlfn.CONCAT(TEXT(COLUMN(),"@")," (",TEXT(D126,"@")," / ",TEXT(B126,"@"),")")</f>
        <v>5 (4 / 2)</v>
      </c>
      <c r="F126" s="12" t="str">
        <f>_xlfn.CONCAT(TEXT(COLUMN(),"@")," (",TEXT(D126,"@")," / ",TEXT(C126,"@"),")")</f>
        <v>6 (4 / 3)</v>
      </c>
    </row>
    <row r="127" spans="1:6" x14ac:dyDescent="0.25">
      <c r="A127" s="25" t="s">
        <v>115</v>
      </c>
      <c r="B127" s="26">
        <f>SUBTOTAL(9,B128:B128)</f>
        <v>694930.01</v>
      </c>
      <c r="C127" s="26">
        <f>SUBTOTAL(9,C128:C128)</f>
        <v>1358587.17</v>
      </c>
      <c r="D127" s="26">
        <f>SUBTOTAL(9,D128:D128)</f>
        <v>705679.27</v>
      </c>
      <c r="E127" s="27">
        <f>IF(B127&lt;&gt;0,D127/B127,"-")</f>
        <v>1.0154681188685462</v>
      </c>
      <c r="F127" s="27">
        <f>IF(C127&lt;&gt;0,D127/C127,"-")</f>
        <v>0.51942141482169313</v>
      </c>
    </row>
    <row r="128" spans="1:6" x14ac:dyDescent="0.25">
      <c r="A128" s="34" t="s">
        <v>116</v>
      </c>
      <c r="B128" s="35">
        <v>694930.01</v>
      </c>
      <c r="C128" s="35">
        <v>1358587.17</v>
      </c>
      <c r="D128" s="35">
        <v>705679.27</v>
      </c>
      <c r="E128" s="36">
        <f>IF(B128&lt;&gt;0,D128/B128,"-")</f>
        <v>1.0154681188685462</v>
      </c>
      <c r="F128" s="36">
        <f>IF(C128&lt;&gt;0,D128/C128,"-")</f>
        <v>0.51942141482169313</v>
      </c>
    </row>
    <row r="129" spans="1:6" ht="20.100000000000001" customHeight="1" x14ac:dyDescent="0.25">
      <c r="A129" s="37" t="s">
        <v>55</v>
      </c>
      <c r="B129" s="38">
        <f>IFERROR(SUBTOTAL(9,B128:B128),0)</f>
        <v>694930.01</v>
      </c>
      <c r="C129" s="38">
        <f>IFERROR(SUBTOTAL(9,C128:C128),0)</f>
        <v>1358587.17</v>
      </c>
      <c r="D129" s="38">
        <f>IFERROR(SUBTOTAL(9,D128:D128),0)</f>
        <v>705679.27</v>
      </c>
      <c r="E129" s="39">
        <f>IF(B129&lt;&gt;0,D129/B129,"-")</f>
        <v>1.0154681188685462</v>
      </c>
      <c r="F129" s="39">
        <f>IF(C129&lt;&gt;0,D129/C129,"-")</f>
        <v>0.51942141482169313</v>
      </c>
    </row>
    <row r="130" spans="1:6" x14ac:dyDescent="0.25">
      <c r="A130" s="11"/>
      <c r="B130" s="11"/>
      <c r="C130" s="11"/>
      <c r="D130" s="11"/>
      <c r="E130" s="11"/>
      <c r="F130" s="11"/>
    </row>
    <row r="131" spans="1:6" x14ac:dyDescent="0.25">
      <c r="A131" s="11"/>
      <c r="B131" s="11"/>
      <c r="C131" s="11"/>
      <c r="D131" s="11"/>
      <c r="E131" s="11"/>
      <c r="F131" s="11"/>
    </row>
    <row r="132" spans="1:6" x14ac:dyDescent="0.25">
      <c r="C132" s="24"/>
    </row>
  </sheetData>
  <mergeCells count="5">
    <mergeCell ref="A2:F2"/>
    <mergeCell ref="A3:F3"/>
    <mergeCell ref="A1:F1"/>
    <mergeCell ref="A94:F94"/>
    <mergeCell ref="A123:F123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33" sqref="A33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2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117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118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119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55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120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55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57" t="s">
        <v>121</v>
      </c>
      <c r="B20" s="57"/>
      <c r="C20" s="57"/>
      <c r="D20" s="57"/>
      <c r="E20" s="57"/>
      <c r="F20" s="57"/>
    </row>
    <row r="21" spans="1:6" s="7" customFormat="1" ht="24.95" customHeight="1" x14ac:dyDescent="0.25">
      <c r="A21" s="8" t="s">
        <v>119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55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120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55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3"/>
  <sheetViews>
    <sheetView tabSelected="1" zoomScaleNormal="100" workbookViewId="0">
      <pane ySplit="5" topLeftCell="A79" activePane="bottomLeft" state="frozen"/>
      <selection pane="bottomLeft" sqref="A1:F92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122</v>
      </c>
      <c r="B1" s="57"/>
      <c r="C1" s="57"/>
      <c r="D1" s="57"/>
      <c r="E1" s="57"/>
      <c r="F1" s="57"/>
    </row>
    <row r="2" spans="1:6" s="6" customFormat="1" ht="24.95" customHeight="1" x14ac:dyDescent="0.3">
      <c r="A2" s="57" t="s">
        <v>123</v>
      </c>
      <c r="B2" s="57"/>
      <c r="C2" s="57"/>
      <c r="D2" s="57"/>
      <c r="E2" s="57"/>
      <c r="F2" s="57"/>
    </row>
    <row r="3" spans="1:6" s="7" customFormat="1" ht="24.95" customHeight="1" x14ac:dyDescent="0.25">
      <c r="A3" s="8" t="s">
        <v>124</v>
      </c>
      <c r="B3" s="9"/>
      <c r="C3" s="9"/>
      <c r="D3" s="9"/>
      <c r="E3" s="9"/>
      <c r="F3" s="9"/>
    </row>
    <row r="4" spans="1:6" ht="57.6" customHeight="1" x14ac:dyDescent="0.25">
      <c r="A4" s="40" t="s">
        <v>30</v>
      </c>
      <c r="B4" s="10" t="s">
        <v>31</v>
      </c>
      <c r="C4" s="10" t="s">
        <v>7</v>
      </c>
      <c r="D4" s="10" t="s">
        <v>32</v>
      </c>
      <c r="E4" s="10" t="s">
        <v>33</v>
      </c>
      <c r="F4" s="10" t="s">
        <v>34</v>
      </c>
    </row>
    <row r="5" spans="1:6" s="11" customFormat="1" ht="15.95" customHeight="1" x14ac:dyDescent="0.25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</row>
    <row r="6" spans="1:6" x14ac:dyDescent="0.25">
      <c r="A6" s="25" t="s">
        <v>125</v>
      </c>
      <c r="B6" s="26">
        <f>SUBTOTAL(9,B7:B7)</f>
        <v>694930.01</v>
      </c>
      <c r="C6" s="26">
        <f>SUBTOTAL(9,C7:C7)</f>
        <v>1358587.17</v>
      </c>
      <c r="D6" s="26">
        <f>SUBTOTAL(9,D7:D7)</f>
        <v>705679.27</v>
      </c>
      <c r="E6" s="27">
        <f>IF(B6&lt;&gt;0,D6/B6,"-")</f>
        <v>1.0154681188685462</v>
      </c>
      <c r="F6" s="27">
        <f>IF(C6&lt;&gt;0,D6/C6,"-")</f>
        <v>0.51942141482169313</v>
      </c>
    </row>
    <row r="7" spans="1:6" x14ac:dyDescent="0.25">
      <c r="A7" s="34" t="s">
        <v>126</v>
      </c>
      <c r="B7" s="35">
        <v>694930.01</v>
      </c>
      <c r="C7" s="35">
        <v>1358587.17</v>
      </c>
      <c r="D7" s="35">
        <v>705679.27</v>
      </c>
      <c r="E7" s="36">
        <f>IF(B7&lt;&gt;0,D7/B7,"-")</f>
        <v>1.0154681188685462</v>
      </c>
      <c r="F7" s="36">
        <f>IF(C7&lt;&gt;0,D7/C7,"-")</f>
        <v>0.51942141482169313</v>
      </c>
    </row>
    <row r="8" spans="1:6" ht="20.100000000000001" customHeight="1" x14ac:dyDescent="0.25">
      <c r="A8" s="37" t="s">
        <v>55</v>
      </c>
      <c r="B8" s="38">
        <f>IFERROR(SUBTOTAL(9,B7:B7),0)</f>
        <v>694930.01</v>
      </c>
      <c r="C8" s="38">
        <f>IFERROR(SUBTOTAL(9,C7:C7),0)</f>
        <v>1358587.17</v>
      </c>
      <c r="D8" s="38">
        <f>IFERROR(SUBTOTAL(9,D7:D7),0)</f>
        <v>705679.27</v>
      </c>
      <c r="E8" s="39">
        <f>IF(B8&lt;&gt;0,D8/D8,"-")</f>
        <v>1</v>
      </c>
      <c r="F8" s="39">
        <f>IF(C8&lt;&gt;0,D8/C8,"-")</f>
        <v>0.51942141482169313</v>
      </c>
    </row>
    <row r="9" spans="1:6" x14ac:dyDescent="0.25">
      <c r="E9" s="11"/>
      <c r="F9" s="11"/>
    </row>
    <row r="14" spans="1:6" s="6" customFormat="1" ht="24.95" customHeight="1" x14ac:dyDescent="0.3">
      <c r="A14" s="57" t="s">
        <v>127</v>
      </c>
      <c r="B14" s="57"/>
      <c r="C14" s="57"/>
      <c r="D14" s="57"/>
      <c r="E14" s="57"/>
      <c r="F14" s="57"/>
    </row>
    <row r="15" spans="1:6" s="7" customFormat="1" ht="24.95" customHeight="1" x14ac:dyDescent="0.25">
      <c r="A15" s="8" t="s">
        <v>124</v>
      </c>
      <c r="B15" s="9"/>
      <c r="C15" s="9"/>
      <c r="D15" s="9"/>
      <c r="E15" s="9"/>
      <c r="F15" s="9"/>
    </row>
    <row r="16" spans="1:6" ht="57.6" customHeight="1" x14ac:dyDescent="0.25">
      <c r="A16" s="40" t="s">
        <v>30</v>
      </c>
      <c r="B16" s="10" t="s">
        <v>31</v>
      </c>
      <c r="C16" s="10" t="s">
        <v>7</v>
      </c>
      <c r="D16" s="10" t="s">
        <v>32</v>
      </c>
      <c r="E16" s="10" t="s">
        <v>33</v>
      </c>
      <c r="F16" s="10" t="s">
        <v>34</v>
      </c>
    </row>
    <row r="17" spans="1:6" s="11" customFormat="1" ht="15.95" customHeight="1" x14ac:dyDescent="0.25">
      <c r="A17" s="12" t="s">
        <v>11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6" x14ac:dyDescent="0.25">
      <c r="A18" s="25" t="s">
        <v>125</v>
      </c>
      <c r="B18" s="26">
        <f>SUBTOTAL(9,B28:B91)</f>
        <v>694930.01</v>
      </c>
      <c r="C18" s="26">
        <v>1358587.17</v>
      </c>
      <c r="D18" s="26">
        <f>SUBTOTAL(9,D28:D91)</f>
        <v>705679.26999999979</v>
      </c>
      <c r="E18" s="27">
        <f>IF(B18&lt;&gt;0,D18/B18,"-")</f>
        <v>1.0154681188685459</v>
      </c>
      <c r="F18" s="27">
        <f>IF(C18&lt;&gt;0,D18/C18,"-")</f>
        <v>0.51942141482169291</v>
      </c>
    </row>
    <row r="19" spans="1:6" x14ac:dyDescent="0.25">
      <c r="A19" s="28" t="s">
        <v>126</v>
      </c>
      <c r="B19" s="29">
        <f>SUBTOTAL(9,B28:B91)</f>
        <v>694930.01</v>
      </c>
      <c r="C19" s="29">
        <v>1358587.17</v>
      </c>
      <c r="D19" s="29">
        <f>SUBTOTAL(9,D28:D91)</f>
        <v>705679.26999999979</v>
      </c>
      <c r="E19" s="30">
        <f>IF(B19&lt;&gt;0,D19/B19,"-")</f>
        <v>1.0154681188685459</v>
      </c>
      <c r="F19" s="30">
        <f>IF(C19&lt;&gt;0,D19/C19,"-")</f>
        <v>0.51942141482169291</v>
      </c>
    </row>
    <row r="20" spans="1:6" x14ac:dyDescent="0.25">
      <c r="A20" s="41" t="s">
        <v>128</v>
      </c>
      <c r="B20" s="42"/>
      <c r="C20" s="42"/>
      <c r="D20" s="42"/>
      <c r="E20" s="42"/>
      <c r="F20" s="42"/>
    </row>
    <row r="21" spans="1:6" x14ac:dyDescent="0.25">
      <c r="A21" s="43" t="s">
        <v>129</v>
      </c>
      <c r="B21" s="44"/>
      <c r="C21" s="44" t="s">
        <v>130</v>
      </c>
      <c r="D21" s="45"/>
      <c r="E21" s="46"/>
      <c r="F21" s="46"/>
    </row>
    <row r="22" spans="1:6" x14ac:dyDescent="0.25">
      <c r="A22" s="43" t="s">
        <v>131</v>
      </c>
      <c r="B22" s="44"/>
      <c r="C22" s="44" t="s">
        <v>132</v>
      </c>
      <c r="D22" s="45"/>
      <c r="E22" s="46"/>
      <c r="F22" s="46"/>
    </row>
    <row r="23" spans="1:6" x14ac:dyDescent="0.25">
      <c r="A23" s="43" t="s">
        <v>133</v>
      </c>
      <c r="B23" s="44"/>
      <c r="C23" s="44" t="s">
        <v>134</v>
      </c>
      <c r="D23" s="45"/>
      <c r="E23" s="46"/>
      <c r="F23" s="46"/>
    </row>
    <row r="24" spans="1:6" x14ac:dyDescent="0.25">
      <c r="A24" s="31" t="s">
        <v>135</v>
      </c>
      <c r="B24" s="32">
        <f>SUBTOTAL(9,B28:B91)</f>
        <v>694930.01</v>
      </c>
      <c r="C24" s="32">
        <v>1358587.17</v>
      </c>
      <c r="D24" s="32">
        <f>SUBTOTAL(9,D28:D91)</f>
        <v>705679.26999999979</v>
      </c>
      <c r="E24" s="33">
        <f t="shared" ref="E24:E55" si="0">IF(B24&lt;&gt;0,D24/B24,"-")</f>
        <v>1.0154681188685459</v>
      </c>
      <c r="F24" s="33">
        <f t="shared" ref="F24:F55" si="1">IF(C24&lt;&gt;0,D24/C24,"-")</f>
        <v>0.51942141482169291</v>
      </c>
    </row>
    <row r="25" spans="1:6" x14ac:dyDescent="0.25">
      <c r="A25" s="47" t="s">
        <v>136</v>
      </c>
      <c r="B25" s="48">
        <f>SUBTOTAL(9,B28:B34)</f>
        <v>22376.15</v>
      </c>
      <c r="C25" s="48">
        <v>167697.17000000001</v>
      </c>
      <c r="D25" s="48">
        <f>SUBTOTAL(9,D28:D34)</f>
        <v>165099.98000000001</v>
      </c>
      <c r="E25" s="49">
        <f t="shared" si="0"/>
        <v>7.378390831309229</v>
      </c>
      <c r="F25" s="49">
        <f t="shared" si="1"/>
        <v>0.98451261878778273</v>
      </c>
    </row>
    <row r="26" spans="1:6" x14ac:dyDescent="0.25">
      <c r="A26" s="50" t="s">
        <v>137</v>
      </c>
      <c r="B26" s="51">
        <f>SUBTOTAL(9,B28:B34)</f>
        <v>22376.15</v>
      </c>
      <c r="C26" s="51">
        <v>167697.17000000001</v>
      </c>
      <c r="D26" s="51">
        <f>SUBTOTAL(9,D28:D34)</f>
        <v>165099.98000000001</v>
      </c>
      <c r="E26" s="52">
        <f t="shared" si="0"/>
        <v>7.378390831309229</v>
      </c>
      <c r="F26" s="52">
        <f t="shared" si="1"/>
        <v>0.98451261878778273</v>
      </c>
    </row>
    <row r="27" spans="1:6" x14ac:dyDescent="0.25">
      <c r="A27" s="53" t="s">
        <v>138</v>
      </c>
      <c r="B27" s="54">
        <f>SUBTOTAL(9,B28:B32)</f>
        <v>22376.15</v>
      </c>
      <c r="C27" s="54">
        <v>23500</v>
      </c>
      <c r="D27" s="54">
        <f>SUBTOTAL(9,D28:D32)</f>
        <v>20902.810000000001</v>
      </c>
      <c r="E27" s="55">
        <f t="shared" si="0"/>
        <v>0.93415578640650876</v>
      </c>
      <c r="F27" s="55">
        <f t="shared" si="1"/>
        <v>0.88948127659574472</v>
      </c>
    </row>
    <row r="28" spans="1:6" x14ac:dyDescent="0.25">
      <c r="A28" s="34" t="s">
        <v>139</v>
      </c>
      <c r="B28" s="35">
        <v>2021.88</v>
      </c>
      <c r="C28" s="35">
        <v>1309</v>
      </c>
      <c r="D28" s="35">
        <v>1308.75</v>
      </c>
      <c r="E28" s="36">
        <f t="shared" si="0"/>
        <v>0.64729360792925394</v>
      </c>
      <c r="F28" s="36">
        <f t="shared" si="1"/>
        <v>0.9998090145148969</v>
      </c>
    </row>
    <row r="29" spans="1:6" x14ac:dyDescent="0.25">
      <c r="A29" s="34" t="s">
        <v>140</v>
      </c>
      <c r="B29" s="35">
        <v>0</v>
      </c>
      <c r="C29" s="35"/>
      <c r="D29" s="35">
        <v>0</v>
      </c>
      <c r="E29" s="36" t="str">
        <f t="shared" si="0"/>
        <v>-</v>
      </c>
      <c r="F29" s="36" t="str">
        <f t="shared" si="1"/>
        <v>-</v>
      </c>
    </row>
    <row r="30" spans="1:6" x14ac:dyDescent="0.25">
      <c r="A30" s="34" t="s">
        <v>180</v>
      </c>
      <c r="B30" s="35">
        <v>8467.16</v>
      </c>
      <c r="C30" s="35"/>
      <c r="D30" s="35">
        <v>0</v>
      </c>
      <c r="E30" s="36">
        <f t="shared" si="0"/>
        <v>0</v>
      </c>
      <c r="F30" s="36" t="str">
        <f t="shared" si="1"/>
        <v>-</v>
      </c>
    </row>
    <row r="31" spans="1:6" x14ac:dyDescent="0.25">
      <c r="A31" s="34" t="s">
        <v>142</v>
      </c>
      <c r="B31" s="35">
        <v>516.36</v>
      </c>
      <c r="C31" s="35">
        <v>907.25</v>
      </c>
      <c r="D31" s="35">
        <v>590.17999999999995</v>
      </c>
      <c r="E31" s="36">
        <f t="shared" si="0"/>
        <v>1.1429622743822139</v>
      </c>
      <c r="F31" s="36">
        <f t="shared" si="1"/>
        <v>0.65051529346927528</v>
      </c>
    </row>
    <row r="32" spans="1:6" x14ac:dyDescent="0.25">
      <c r="A32" s="34" t="s">
        <v>143</v>
      </c>
      <c r="B32" s="35">
        <v>11370.75</v>
      </c>
      <c r="C32" s="35">
        <v>21283.75</v>
      </c>
      <c r="D32" s="35">
        <v>19003.88</v>
      </c>
      <c r="E32" s="36">
        <f t="shared" si="0"/>
        <v>1.6712952091990414</v>
      </c>
      <c r="F32" s="36">
        <f t="shared" si="1"/>
        <v>0.89288212838433079</v>
      </c>
    </row>
    <row r="33" spans="1:6" x14ac:dyDescent="0.25">
      <c r="A33" s="53" t="s">
        <v>144</v>
      </c>
      <c r="B33" s="54">
        <f>SUBTOTAL(9,B34:B34)</f>
        <v>0</v>
      </c>
      <c r="C33" s="54">
        <v>144197.17000000001</v>
      </c>
      <c r="D33" s="54">
        <f>SUBTOTAL(9,D34:D34)</f>
        <v>144197.17000000001</v>
      </c>
      <c r="E33" s="55" t="str">
        <f t="shared" si="0"/>
        <v>-</v>
      </c>
      <c r="F33" s="55">
        <f t="shared" si="1"/>
        <v>1</v>
      </c>
    </row>
    <row r="34" spans="1:6" x14ac:dyDescent="0.25">
      <c r="A34" s="34" t="s">
        <v>145</v>
      </c>
      <c r="B34" s="35">
        <v>0</v>
      </c>
      <c r="C34" s="35">
        <v>144197.17000000001</v>
      </c>
      <c r="D34" s="35">
        <v>144197.17000000001</v>
      </c>
      <c r="E34" s="36" t="str">
        <f t="shared" si="0"/>
        <v>-</v>
      </c>
      <c r="F34" s="36">
        <f t="shared" si="1"/>
        <v>1</v>
      </c>
    </row>
    <row r="35" spans="1:6" x14ac:dyDescent="0.25">
      <c r="A35" s="47" t="s">
        <v>146</v>
      </c>
      <c r="B35" s="48">
        <f>SUBTOTAL(9,B38:B59)</f>
        <v>383649.85</v>
      </c>
      <c r="C35" s="48">
        <v>496880</v>
      </c>
      <c r="D35" s="48">
        <f>SUBTOTAL(9,D38:D59)</f>
        <v>470207.57999999996</v>
      </c>
      <c r="E35" s="49">
        <f t="shared" si="0"/>
        <v>1.2256164833636713</v>
      </c>
      <c r="F35" s="49">
        <f t="shared" si="1"/>
        <v>0.94632019803574297</v>
      </c>
    </row>
    <row r="36" spans="1:6" x14ac:dyDescent="0.25">
      <c r="A36" s="50" t="s">
        <v>137</v>
      </c>
      <c r="B36" s="51">
        <f>SUBTOTAL(9,B38:B59)</f>
        <v>383649.85</v>
      </c>
      <c r="C36" s="51">
        <v>496880</v>
      </c>
      <c r="D36" s="51">
        <f>SUBTOTAL(9,D38:D59)</f>
        <v>470207.57999999996</v>
      </c>
      <c r="E36" s="52">
        <f t="shared" si="0"/>
        <v>1.2256164833636713</v>
      </c>
      <c r="F36" s="52">
        <f t="shared" si="1"/>
        <v>0.94632019803574297</v>
      </c>
    </row>
    <row r="37" spans="1:6" x14ac:dyDescent="0.25">
      <c r="A37" s="53" t="s">
        <v>147</v>
      </c>
      <c r="B37" s="54">
        <f>SUBTOTAL(9,B38:B41)</f>
        <v>346168.06999999995</v>
      </c>
      <c r="C37" s="54">
        <v>452780</v>
      </c>
      <c r="D37" s="54">
        <f>SUBTOTAL(9,D38:D41)</f>
        <v>426913.52</v>
      </c>
      <c r="E37" s="55">
        <f t="shared" si="0"/>
        <v>1.2332550486242133</v>
      </c>
      <c r="F37" s="55">
        <f t="shared" si="1"/>
        <v>0.94287185829762798</v>
      </c>
    </row>
    <row r="38" spans="1:6" x14ac:dyDescent="0.25">
      <c r="A38" s="34" t="s">
        <v>148</v>
      </c>
      <c r="B38" s="35">
        <v>288142.15999999997</v>
      </c>
      <c r="C38" s="35">
        <v>374480</v>
      </c>
      <c r="D38" s="35">
        <v>353249.18</v>
      </c>
      <c r="E38" s="36">
        <f t="shared" si="0"/>
        <v>1.2259545080109069</v>
      </c>
      <c r="F38" s="36">
        <f t="shared" si="1"/>
        <v>0.94330586413159578</v>
      </c>
    </row>
    <row r="39" spans="1:6" x14ac:dyDescent="0.25">
      <c r="A39" s="34" t="s">
        <v>149</v>
      </c>
      <c r="B39" s="35">
        <v>0</v>
      </c>
      <c r="C39" s="35">
        <v>500</v>
      </c>
      <c r="D39" s="35">
        <v>0</v>
      </c>
      <c r="E39" s="36" t="str">
        <f t="shared" si="0"/>
        <v>-</v>
      </c>
      <c r="F39" s="36">
        <f t="shared" si="1"/>
        <v>0</v>
      </c>
    </row>
    <row r="40" spans="1:6" x14ac:dyDescent="0.25">
      <c r="A40" s="34" t="s">
        <v>150</v>
      </c>
      <c r="B40" s="35">
        <v>10482.48</v>
      </c>
      <c r="C40" s="35">
        <v>16100</v>
      </c>
      <c r="D40" s="35">
        <v>15378.15</v>
      </c>
      <c r="E40" s="36">
        <f t="shared" si="0"/>
        <v>1.4670335645763217</v>
      </c>
      <c r="F40" s="36">
        <f t="shared" si="1"/>
        <v>0.95516459627329187</v>
      </c>
    </row>
    <row r="41" spans="1:6" x14ac:dyDescent="0.25">
      <c r="A41" s="34" t="s">
        <v>151</v>
      </c>
      <c r="B41" s="35">
        <v>47543.43</v>
      </c>
      <c r="C41" s="35">
        <v>61700</v>
      </c>
      <c r="D41" s="35">
        <v>58286.19</v>
      </c>
      <c r="E41" s="36">
        <f t="shared" si="0"/>
        <v>1.2259567725761478</v>
      </c>
      <c r="F41" s="36">
        <f t="shared" si="1"/>
        <v>0.94467082658022694</v>
      </c>
    </row>
    <row r="42" spans="1:6" x14ac:dyDescent="0.25">
      <c r="A42" s="53" t="s">
        <v>138</v>
      </c>
      <c r="B42" s="54">
        <f>SUBTOTAL(9,B43:B57)</f>
        <v>36713.86</v>
      </c>
      <c r="C42" s="54">
        <v>43200</v>
      </c>
      <c r="D42" s="54">
        <f>SUBTOTAL(9,D43:D57)</f>
        <v>42518.71</v>
      </c>
      <c r="E42" s="55">
        <f t="shared" si="0"/>
        <v>1.1581105882083769</v>
      </c>
      <c r="F42" s="55">
        <f t="shared" si="1"/>
        <v>0.98422939814814814</v>
      </c>
    </row>
    <row r="43" spans="1:6" x14ac:dyDescent="0.25">
      <c r="A43" s="34" t="s">
        <v>152</v>
      </c>
      <c r="B43" s="35">
        <v>1230</v>
      </c>
      <c r="C43" s="35">
        <v>1000</v>
      </c>
      <c r="D43" s="35">
        <v>539.84</v>
      </c>
      <c r="E43" s="36">
        <f t="shared" si="0"/>
        <v>0.43889430894308945</v>
      </c>
      <c r="F43" s="36">
        <f t="shared" si="1"/>
        <v>0.53983999999999999</v>
      </c>
    </row>
    <row r="44" spans="1:6" x14ac:dyDescent="0.25">
      <c r="A44" s="34" t="s">
        <v>153</v>
      </c>
      <c r="B44" s="35">
        <v>4970.83</v>
      </c>
      <c r="C44" s="35">
        <v>4500</v>
      </c>
      <c r="D44" s="35">
        <v>5072.33</v>
      </c>
      <c r="E44" s="36">
        <f t="shared" si="0"/>
        <v>1.0204191251762784</v>
      </c>
      <c r="F44" s="36">
        <f t="shared" si="1"/>
        <v>1.1271844444444443</v>
      </c>
    </row>
    <row r="45" spans="1:6" x14ac:dyDescent="0.25">
      <c r="A45" s="34" t="s">
        <v>154</v>
      </c>
      <c r="B45" s="35">
        <v>655</v>
      </c>
      <c r="C45" s="35">
        <v>2300</v>
      </c>
      <c r="D45" s="35">
        <v>2939.5</v>
      </c>
      <c r="E45" s="36">
        <f t="shared" si="0"/>
        <v>4.4877862595419851</v>
      </c>
      <c r="F45" s="36">
        <f t="shared" si="1"/>
        <v>1.2780434782608696</v>
      </c>
    </row>
    <row r="46" spans="1:6" x14ac:dyDescent="0.25">
      <c r="A46" s="34" t="s">
        <v>139</v>
      </c>
      <c r="B46" s="35">
        <v>3040.58</v>
      </c>
      <c r="C46" s="35">
        <v>4500</v>
      </c>
      <c r="D46" s="35">
        <v>4455.7299999999996</v>
      </c>
      <c r="E46" s="36">
        <f t="shared" si="0"/>
        <v>1.4654210709798787</v>
      </c>
      <c r="F46" s="36">
        <f t="shared" si="1"/>
        <v>0.99016222222222217</v>
      </c>
    </row>
    <row r="47" spans="1:6" x14ac:dyDescent="0.25">
      <c r="A47" s="34" t="s">
        <v>155</v>
      </c>
      <c r="B47" s="35">
        <v>8329.26</v>
      </c>
      <c r="C47" s="35">
        <v>6000</v>
      </c>
      <c r="D47" s="35">
        <v>5721.22</v>
      </c>
      <c r="E47" s="36">
        <f t="shared" si="0"/>
        <v>0.68688214799393943</v>
      </c>
      <c r="F47" s="36">
        <f t="shared" si="1"/>
        <v>0.9535366666666667</v>
      </c>
    </row>
    <row r="48" spans="1:6" x14ac:dyDescent="0.25">
      <c r="A48" s="34" t="s">
        <v>156</v>
      </c>
      <c r="B48" s="35">
        <v>511.51</v>
      </c>
      <c r="C48" s="35">
        <v>1000</v>
      </c>
      <c r="D48" s="35">
        <v>959.58</v>
      </c>
      <c r="E48" s="36">
        <f t="shared" si="0"/>
        <v>1.8759750542511389</v>
      </c>
      <c r="F48" s="36">
        <f t="shared" si="1"/>
        <v>0.95957999999999999</v>
      </c>
    </row>
    <row r="49" spans="1:6" x14ac:dyDescent="0.25">
      <c r="A49" s="34" t="s">
        <v>157</v>
      </c>
      <c r="B49" s="35">
        <v>6969.74</v>
      </c>
      <c r="C49" s="35">
        <v>7000</v>
      </c>
      <c r="D49" s="35">
        <v>6968.69</v>
      </c>
      <c r="E49" s="36">
        <f t="shared" si="0"/>
        <v>0.99984934875619458</v>
      </c>
      <c r="F49" s="36">
        <f t="shared" si="1"/>
        <v>0.99552714285714283</v>
      </c>
    </row>
    <row r="50" spans="1:6" x14ac:dyDescent="0.25">
      <c r="A50" s="34" t="s">
        <v>158</v>
      </c>
      <c r="B50" s="35">
        <v>3944.88</v>
      </c>
      <c r="C50" s="35">
        <v>7000</v>
      </c>
      <c r="D50" s="35">
        <v>6620.23</v>
      </c>
      <c r="E50" s="36">
        <f t="shared" si="0"/>
        <v>1.6781828598081563</v>
      </c>
      <c r="F50" s="36">
        <f t="shared" si="1"/>
        <v>0.94574714285714279</v>
      </c>
    </row>
    <row r="51" spans="1:6" x14ac:dyDescent="0.25">
      <c r="A51" s="34" t="s">
        <v>140</v>
      </c>
      <c r="B51" s="35">
        <v>1036.29</v>
      </c>
      <c r="C51" s="35">
        <v>800</v>
      </c>
      <c r="D51" s="35">
        <v>127.44</v>
      </c>
      <c r="E51" s="36">
        <f t="shared" si="0"/>
        <v>0.12297715890339576</v>
      </c>
      <c r="F51" s="36">
        <f t="shared" si="1"/>
        <v>0.1593</v>
      </c>
    </row>
    <row r="52" spans="1:6" x14ac:dyDescent="0.25">
      <c r="A52" s="34" t="s">
        <v>159</v>
      </c>
      <c r="B52" s="35">
        <v>3063.25</v>
      </c>
      <c r="C52" s="35">
        <v>4000</v>
      </c>
      <c r="D52" s="35">
        <v>2844.1</v>
      </c>
      <c r="E52" s="36">
        <f t="shared" si="0"/>
        <v>0.92845833673386102</v>
      </c>
      <c r="F52" s="36">
        <f t="shared" si="1"/>
        <v>0.71102500000000002</v>
      </c>
    </row>
    <row r="53" spans="1:6" x14ac:dyDescent="0.25">
      <c r="A53" s="34" t="s">
        <v>141</v>
      </c>
      <c r="B53" s="35">
        <v>0</v>
      </c>
      <c r="C53" s="35">
        <v>1000</v>
      </c>
      <c r="D53" s="35">
        <v>1200</v>
      </c>
      <c r="E53" s="36" t="str">
        <f t="shared" si="0"/>
        <v>-</v>
      </c>
      <c r="F53" s="36">
        <f t="shared" si="1"/>
        <v>1.2</v>
      </c>
    </row>
    <row r="54" spans="1:6" x14ac:dyDescent="0.25">
      <c r="A54" s="34" t="s">
        <v>160</v>
      </c>
      <c r="B54" s="35">
        <v>1228.93</v>
      </c>
      <c r="C54" s="35">
        <v>2300</v>
      </c>
      <c r="D54" s="35">
        <v>1954.91</v>
      </c>
      <c r="E54" s="36">
        <f t="shared" si="0"/>
        <v>1.5907415393879227</v>
      </c>
      <c r="F54" s="36">
        <f t="shared" si="1"/>
        <v>0.84996086956521744</v>
      </c>
    </row>
    <row r="55" spans="1:6" x14ac:dyDescent="0.25">
      <c r="A55" s="34" t="s">
        <v>143</v>
      </c>
      <c r="B55" s="35">
        <v>1120.6500000000001</v>
      </c>
      <c r="C55" s="35">
        <v>700</v>
      </c>
      <c r="D55" s="35">
        <v>2015.14</v>
      </c>
      <c r="E55" s="36">
        <f t="shared" si="0"/>
        <v>1.7981885512871993</v>
      </c>
      <c r="F55" s="36">
        <f t="shared" si="1"/>
        <v>2.8787714285714285</v>
      </c>
    </row>
    <row r="56" spans="1:6" x14ac:dyDescent="0.25">
      <c r="A56" s="34" t="s">
        <v>161</v>
      </c>
      <c r="B56" s="35">
        <v>587.94000000000005</v>
      </c>
      <c r="C56" s="35">
        <v>800</v>
      </c>
      <c r="D56" s="35">
        <v>598.27</v>
      </c>
      <c r="E56" s="36">
        <f t="shared" ref="E56:E87" si="2">IF(B56&lt;&gt;0,D56/B56,"-")</f>
        <v>1.0175698200496648</v>
      </c>
      <c r="F56" s="36">
        <f t="shared" ref="F56:F92" si="3">IF(C56&lt;&gt;0,D56/C56,"-")</f>
        <v>0.74783749999999993</v>
      </c>
    </row>
    <row r="57" spans="1:6" x14ac:dyDescent="0.25">
      <c r="A57" s="34" t="s">
        <v>162</v>
      </c>
      <c r="B57" s="35">
        <v>25</v>
      </c>
      <c r="C57" s="35">
        <v>300</v>
      </c>
      <c r="D57" s="35">
        <v>501.73</v>
      </c>
      <c r="E57" s="36">
        <f t="shared" si="2"/>
        <v>20.069200000000002</v>
      </c>
      <c r="F57" s="36">
        <f t="shared" si="3"/>
        <v>1.6724333333333334</v>
      </c>
    </row>
    <row r="58" spans="1:6" x14ac:dyDescent="0.25">
      <c r="A58" s="53" t="s">
        <v>163</v>
      </c>
      <c r="B58" s="54">
        <f>SUBTOTAL(9,B59:B59)</f>
        <v>767.92</v>
      </c>
      <c r="C58" s="54">
        <v>900</v>
      </c>
      <c r="D58" s="54">
        <f>SUBTOTAL(9,D59:D59)</f>
        <v>775.35</v>
      </c>
      <c r="E58" s="55">
        <f t="shared" si="2"/>
        <v>1.009675487029899</v>
      </c>
      <c r="F58" s="55">
        <f t="shared" si="3"/>
        <v>0.86150000000000004</v>
      </c>
    </row>
    <row r="59" spans="1:6" x14ac:dyDescent="0.25">
      <c r="A59" s="34" t="s">
        <v>164</v>
      </c>
      <c r="B59" s="35">
        <v>767.92</v>
      </c>
      <c r="C59" s="35">
        <v>900</v>
      </c>
      <c r="D59" s="35">
        <v>775.35</v>
      </c>
      <c r="E59" s="36">
        <f t="shared" si="2"/>
        <v>1.009675487029899</v>
      </c>
      <c r="F59" s="36">
        <f t="shared" si="3"/>
        <v>0.86150000000000004</v>
      </c>
    </row>
    <row r="60" spans="1:6" x14ac:dyDescent="0.25">
      <c r="A60" s="47" t="s">
        <v>165</v>
      </c>
      <c r="B60" s="48">
        <f>SUBTOTAL(9,B63:B91)</f>
        <v>288904.01</v>
      </c>
      <c r="C60" s="48">
        <v>694010</v>
      </c>
      <c r="D60" s="48">
        <f>SUBTOTAL(9,D63:D91)</f>
        <v>70371.710000000006</v>
      </c>
      <c r="E60" s="49">
        <f t="shared" si="2"/>
        <v>0.24358163114454523</v>
      </c>
      <c r="F60" s="49">
        <f t="shared" si="3"/>
        <v>0.10139869742510915</v>
      </c>
    </row>
    <row r="61" spans="1:6" x14ac:dyDescent="0.25">
      <c r="A61" s="50" t="s">
        <v>166</v>
      </c>
      <c r="B61" s="51">
        <f>SUBTOTAL(9,B63:B83)</f>
        <v>4001.47</v>
      </c>
      <c r="C61" s="51">
        <v>22810</v>
      </c>
      <c r="D61" s="51">
        <f>SUBTOTAL(9,D63:D83)</f>
        <v>21331.980000000003</v>
      </c>
      <c r="E61" s="52">
        <f t="shared" si="2"/>
        <v>5.3310358443272108</v>
      </c>
      <c r="F61" s="52">
        <f t="shared" si="3"/>
        <v>0.93520298114861922</v>
      </c>
    </row>
    <row r="62" spans="1:6" x14ac:dyDescent="0.25">
      <c r="A62" s="53" t="s">
        <v>147</v>
      </c>
      <c r="B62" s="54">
        <f>SUBTOTAL(9,B63:B63)</f>
        <v>0</v>
      </c>
      <c r="C62" s="54">
        <v>3000</v>
      </c>
      <c r="D62" s="54">
        <f>SUBTOTAL(9,D63:D63)</f>
        <v>0</v>
      </c>
      <c r="E62" s="55" t="str">
        <f t="shared" si="2"/>
        <v>-</v>
      </c>
      <c r="F62" s="55">
        <f t="shared" si="3"/>
        <v>0</v>
      </c>
    </row>
    <row r="63" spans="1:6" x14ac:dyDescent="0.25">
      <c r="A63" s="34" t="s">
        <v>150</v>
      </c>
      <c r="B63" s="35">
        <v>0</v>
      </c>
      <c r="C63" s="35"/>
      <c r="D63" s="35">
        <v>0</v>
      </c>
      <c r="E63" s="36" t="str">
        <f t="shared" si="2"/>
        <v>-</v>
      </c>
      <c r="F63" s="36" t="str">
        <f t="shared" si="3"/>
        <v>-</v>
      </c>
    </row>
    <row r="64" spans="1:6" x14ac:dyDescent="0.25">
      <c r="A64" s="53" t="s">
        <v>138</v>
      </c>
      <c r="B64" s="54">
        <f>SUBTOTAL(9,B65:B76)</f>
        <v>2598.39</v>
      </c>
      <c r="C64" s="54">
        <v>14410</v>
      </c>
      <c r="D64" s="54">
        <f>SUBTOTAL(9,D65:D76)</f>
        <v>10185.41</v>
      </c>
      <c r="E64" s="55">
        <f t="shared" si="2"/>
        <v>3.9198927027890349</v>
      </c>
      <c r="F64" s="55">
        <f t="shared" si="3"/>
        <v>0.70682928521859822</v>
      </c>
    </row>
    <row r="65" spans="1:6" x14ac:dyDescent="0.25">
      <c r="A65" s="34" t="s">
        <v>154</v>
      </c>
      <c r="B65" s="35">
        <v>0</v>
      </c>
      <c r="C65" s="35"/>
      <c r="D65" s="35">
        <v>25</v>
      </c>
      <c r="E65" s="36" t="str">
        <f t="shared" si="2"/>
        <v>-</v>
      </c>
      <c r="F65" s="36" t="str">
        <f t="shared" si="3"/>
        <v>-</v>
      </c>
    </row>
    <row r="66" spans="1:6" x14ac:dyDescent="0.25">
      <c r="A66" s="34" t="s">
        <v>139</v>
      </c>
      <c r="B66" s="35">
        <v>0</v>
      </c>
      <c r="C66" s="35"/>
      <c r="D66" s="35">
        <v>331.5</v>
      </c>
      <c r="E66" s="36" t="str">
        <f t="shared" si="2"/>
        <v>-</v>
      </c>
      <c r="F66" s="36" t="str">
        <f t="shared" si="3"/>
        <v>-</v>
      </c>
    </row>
    <row r="67" spans="1:6" x14ac:dyDescent="0.25">
      <c r="A67" s="34" t="s">
        <v>167</v>
      </c>
      <c r="B67" s="35">
        <v>0</v>
      </c>
      <c r="C67" s="35"/>
      <c r="D67" s="35">
        <v>1207.73</v>
      </c>
      <c r="E67" s="36" t="str">
        <f t="shared" si="2"/>
        <v>-</v>
      </c>
      <c r="F67" s="36" t="str">
        <f t="shared" si="3"/>
        <v>-</v>
      </c>
    </row>
    <row r="68" spans="1:6" x14ac:dyDescent="0.25">
      <c r="A68" s="34" t="s">
        <v>168</v>
      </c>
      <c r="B68" s="35">
        <v>0</v>
      </c>
      <c r="C68" s="35"/>
      <c r="D68" s="35">
        <v>267.45</v>
      </c>
      <c r="E68" s="36" t="str">
        <f t="shared" si="2"/>
        <v>-</v>
      </c>
      <c r="F68" s="36" t="str">
        <f t="shared" si="3"/>
        <v>-</v>
      </c>
    </row>
    <row r="69" spans="1:6" x14ac:dyDescent="0.25">
      <c r="A69" s="34" t="s">
        <v>158</v>
      </c>
      <c r="B69" s="35">
        <v>0</v>
      </c>
      <c r="C69" s="35"/>
      <c r="D69" s="35">
        <v>1931.57</v>
      </c>
      <c r="E69" s="36" t="str">
        <f t="shared" si="2"/>
        <v>-</v>
      </c>
      <c r="F69" s="36" t="str">
        <f t="shared" si="3"/>
        <v>-</v>
      </c>
    </row>
    <row r="70" spans="1:6" x14ac:dyDescent="0.25">
      <c r="A70" s="34" t="s">
        <v>140</v>
      </c>
      <c r="B70" s="35">
        <v>72.77</v>
      </c>
      <c r="C70" s="35"/>
      <c r="D70" s="35">
        <v>0</v>
      </c>
      <c r="E70" s="36">
        <f t="shared" si="2"/>
        <v>0</v>
      </c>
      <c r="F70" s="36" t="str">
        <f t="shared" si="3"/>
        <v>-</v>
      </c>
    </row>
    <row r="71" spans="1:6" x14ac:dyDescent="0.25">
      <c r="A71" s="34" t="s">
        <v>169</v>
      </c>
      <c r="B71" s="35">
        <v>0</v>
      </c>
      <c r="C71" s="35"/>
      <c r="D71" s="35">
        <v>518.30999999999995</v>
      </c>
      <c r="E71" s="36" t="str">
        <f t="shared" si="2"/>
        <v>-</v>
      </c>
      <c r="F71" s="36" t="str">
        <f t="shared" si="3"/>
        <v>-</v>
      </c>
    </row>
    <row r="72" spans="1:6" x14ac:dyDescent="0.25">
      <c r="A72" s="34" t="s">
        <v>142</v>
      </c>
      <c r="B72" s="35">
        <v>1121.52</v>
      </c>
      <c r="C72" s="35"/>
      <c r="D72" s="35">
        <v>3645.25</v>
      </c>
      <c r="E72" s="36">
        <f t="shared" si="2"/>
        <v>3.2502764105856339</v>
      </c>
      <c r="F72" s="36" t="str">
        <f t="shared" si="3"/>
        <v>-</v>
      </c>
    </row>
    <row r="73" spans="1:6" x14ac:dyDescent="0.25">
      <c r="A73" s="34" t="s">
        <v>143</v>
      </c>
      <c r="B73" s="35">
        <v>1331.25</v>
      </c>
      <c r="C73" s="35"/>
      <c r="D73" s="35">
        <v>1084.25</v>
      </c>
      <c r="E73" s="36">
        <f t="shared" si="2"/>
        <v>0.81446009389671359</v>
      </c>
      <c r="F73" s="36" t="str">
        <f t="shared" si="3"/>
        <v>-</v>
      </c>
    </row>
    <row r="74" spans="1:6" x14ac:dyDescent="0.25">
      <c r="A74" s="34" t="s">
        <v>170</v>
      </c>
      <c r="B74" s="35">
        <v>0</v>
      </c>
      <c r="C74" s="35"/>
      <c r="D74" s="35">
        <v>53.56</v>
      </c>
      <c r="E74" s="36" t="str">
        <f t="shared" si="2"/>
        <v>-</v>
      </c>
      <c r="F74" s="36" t="str">
        <f t="shared" si="3"/>
        <v>-</v>
      </c>
    </row>
    <row r="75" spans="1:6" x14ac:dyDescent="0.25">
      <c r="A75" s="34" t="s">
        <v>171</v>
      </c>
      <c r="B75" s="35">
        <v>72.849999999999994</v>
      </c>
      <c r="C75" s="35"/>
      <c r="D75" s="35">
        <v>905.26</v>
      </c>
      <c r="E75" s="36">
        <f t="shared" si="2"/>
        <v>12.426355525051477</v>
      </c>
      <c r="F75" s="36" t="str">
        <f t="shared" si="3"/>
        <v>-</v>
      </c>
    </row>
    <row r="76" spans="1:6" x14ac:dyDescent="0.25">
      <c r="A76" s="34" t="s">
        <v>162</v>
      </c>
      <c r="B76" s="35">
        <v>0</v>
      </c>
      <c r="C76" s="35"/>
      <c r="D76" s="35">
        <v>215.53</v>
      </c>
      <c r="E76" s="36" t="str">
        <f t="shared" si="2"/>
        <v>-</v>
      </c>
      <c r="F76" s="36" t="str">
        <f t="shared" si="3"/>
        <v>-</v>
      </c>
    </row>
    <row r="77" spans="1:6" x14ac:dyDescent="0.25">
      <c r="A77" s="53" t="s">
        <v>172</v>
      </c>
      <c r="B77" s="54">
        <f>SUBTOTAL(9,B78:B81)</f>
        <v>1403.0800000000002</v>
      </c>
      <c r="C77" s="54">
        <v>4700</v>
      </c>
      <c r="D77" s="54">
        <f>SUBTOTAL(9,D78:D81)</f>
        <v>8917.77</v>
      </c>
      <c r="E77" s="55">
        <f t="shared" si="2"/>
        <v>6.3558528380420212</v>
      </c>
      <c r="F77" s="55">
        <f t="shared" si="3"/>
        <v>1.8973978723404257</v>
      </c>
    </row>
    <row r="78" spans="1:6" x14ac:dyDescent="0.25">
      <c r="A78" s="34" t="s">
        <v>173</v>
      </c>
      <c r="B78" s="35">
        <v>1147.4000000000001</v>
      </c>
      <c r="C78" s="35"/>
      <c r="D78" s="35">
        <v>1659.78</v>
      </c>
      <c r="E78" s="36">
        <f t="shared" si="2"/>
        <v>1.4465574341990586</v>
      </c>
      <c r="F78" s="36" t="str">
        <f t="shared" si="3"/>
        <v>-</v>
      </c>
    </row>
    <row r="79" spans="1:6" x14ac:dyDescent="0.25">
      <c r="A79" s="34" t="s">
        <v>174</v>
      </c>
      <c r="B79" s="35">
        <v>0</v>
      </c>
      <c r="C79" s="35"/>
      <c r="D79" s="35">
        <v>6606.25</v>
      </c>
      <c r="E79" s="36" t="str">
        <f t="shared" si="2"/>
        <v>-</v>
      </c>
      <c r="F79" s="36" t="str">
        <f t="shared" si="3"/>
        <v>-</v>
      </c>
    </row>
    <row r="80" spans="1:6" x14ac:dyDescent="0.25">
      <c r="A80" s="34" t="s">
        <v>175</v>
      </c>
      <c r="B80" s="35">
        <v>82.68</v>
      </c>
      <c r="C80" s="35"/>
      <c r="D80" s="35">
        <v>81.739999999999995</v>
      </c>
      <c r="E80" s="36">
        <f t="shared" si="2"/>
        <v>0.98863086598935646</v>
      </c>
      <c r="F80" s="36" t="str">
        <f t="shared" si="3"/>
        <v>-</v>
      </c>
    </row>
    <row r="81" spans="1:6" x14ac:dyDescent="0.25">
      <c r="A81" s="34" t="s">
        <v>176</v>
      </c>
      <c r="B81" s="35">
        <v>173</v>
      </c>
      <c r="C81" s="35"/>
      <c r="D81" s="35">
        <v>570</v>
      </c>
      <c r="E81" s="36">
        <f t="shared" si="2"/>
        <v>3.2947976878612715</v>
      </c>
      <c r="F81" s="36" t="str">
        <f t="shared" si="3"/>
        <v>-</v>
      </c>
    </row>
    <row r="82" spans="1:6" x14ac:dyDescent="0.25">
      <c r="A82" s="53" t="s">
        <v>177</v>
      </c>
      <c r="B82" s="54">
        <f>SUBTOTAL(9,B83:B83)</f>
        <v>0</v>
      </c>
      <c r="C82" s="54">
        <v>700</v>
      </c>
      <c r="D82" s="54">
        <f>SUBTOTAL(9,D83:D83)</f>
        <v>2228.8000000000002</v>
      </c>
      <c r="E82" s="55" t="str">
        <f t="shared" si="2"/>
        <v>-</v>
      </c>
      <c r="F82" s="55">
        <f t="shared" si="3"/>
        <v>3.1840000000000002</v>
      </c>
    </row>
    <row r="83" spans="1:6" x14ac:dyDescent="0.25">
      <c r="A83" s="34" t="s">
        <v>178</v>
      </c>
      <c r="B83" s="35">
        <v>0</v>
      </c>
      <c r="C83" s="35"/>
      <c r="D83" s="35">
        <v>2228.8000000000002</v>
      </c>
      <c r="E83" s="36" t="str">
        <f t="shared" si="2"/>
        <v>-</v>
      </c>
      <c r="F83" s="36" t="str">
        <f t="shared" si="3"/>
        <v>-</v>
      </c>
    </row>
    <row r="84" spans="1:6" x14ac:dyDescent="0.25">
      <c r="A84" s="50" t="s">
        <v>179</v>
      </c>
      <c r="B84" s="51">
        <f>SUBTOTAL(9,B86:B91)</f>
        <v>284902.54000000004</v>
      </c>
      <c r="C84" s="51">
        <v>671200</v>
      </c>
      <c r="D84" s="51">
        <f>SUBTOTAL(9,D86:D91)</f>
        <v>49039.73</v>
      </c>
      <c r="E84" s="52">
        <f t="shared" si="2"/>
        <v>0.1721280898373177</v>
      </c>
      <c r="F84" s="52">
        <f t="shared" si="3"/>
        <v>7.3062768176400478E-2</v>
      </c>
    </row>
    <row r="85" spans="1:6" x14ac:dyDescent="0.25">
      <c r="A85" s="53" t="s">
        <v>138</v>
      </c>
      <c r="B85" s="54">
        <f>SUBTOTAL(9,B86:B87)</f>
        <v>0</v>
      </c>
      <c r="C85" s="54">
        <v>1200</v>
      </c>
      <c r="D85" s="54">
        <f>SUBTOTAL(9,D86:D87)</f>
        <v>1200</v>
      </c>
      <c r="E85" s="55" t="str">
        <f t="shared" si="2"/>
        <v>-</v>
      </c>
      <c r="F85" s="55">
        <f t="shared" si="3"/>
        <v>1</v>
      </c>
    </row>
    <row r="86" spans="1:6" x14ac:dyDescent="0.25">
      <c r="A86" s="34" t="s">
        <v>142</v>
      </c>
      <c r="B86" s="35">
        <v>0</v>
      </c>
      <c r="C86" s="35"/>
      <c r="D86" s="35">
        <v>0</v>
      </c>
      <c r="E86" s="36" t="str">
        <f t="shared" si="2"/>
        <v>-</v>
      </c>
      <c r="F86" s="36" t="str">
        <f t="shared" si="3"/>
        <v>-</v>
      </c>
    </row>
    <row r="87" spans="1:6" x14ac:dyDescent="0.25">
      <c r="A87" s="34" t="s">
        <v>143</v>
      </c>
      <c r="B87" s="35">
        <v>0</v>
      </c>
      <c r="C87" s="35"/>
      <c r="D87" s="35">
        <v>1200</v>
      </c>
      <c r="E87" s="36" t="str">
        <f t="shared" si="2"/>
        <v>-</v>
      </c>
      <c r="F87" s="36" t="str">
        <f t="shared" si="3"/>
        <v>-</v>
      </c>
    </row>
    <row r="88" spans="1:6" x14ac:dyDescent="0.25">
      <c r="A88" s="53" t="s">
        <v>144</v>
      </c>
      <c r="B88" s="54">
        <f>SUBTOTAL(9,B89:B89)</f>
        <v>257283.79</v>
      </c>
      <c r="C88" s="54">
        <v>662377.5</v>
      </c>
      <c r="D88" s="54">
        <f>SUBTOTAL(9,D89:D89)</f>
        <v>40217.230000000003</v>
      </c>
      <c r="E88" s="55">
        <f t="shared" ref="E88:E91" si="4">IF(B88&lt;&gt;0,D88/B88,"-")</f>
        <v>0.15631466716189155</v>
      </c>
      <c r="F88" s="55">
        <f t="shared" si="3"/>
        <v>6.0716479650954329E-2</v>
      </c>
    </row>
    <row r="89" spans="1:6" x14ac:dyDescent="0.25">
      <c r="A89" s="34" t="s">
        <v>145</v>
      </c>
      <c r="B89" s="35">
        <v>257283.79</v>
      </c>
      <c r="C89" s="35"/>
      <c r="D89" s="35">
        <v>40217.230000000003</v>
      </c>
      <c r="E89" s="36">
        <f t="shared" si="4"/>
        <v>0.15631466716189155</v>
      </c>
      <c r="F89" s="36" t="str">
        <f t="shared" si="3"/>
        <v>-</v>
      </c>
    </row>
    <row r="90" spans="1:6" x14ac:dyDescent="0.25">
      <c r="A90" s="53" t="s">
        <v>172</v>
      </c>
      <c r="B90" s="54">
        <f>SUBTOTAL(9,B91:B91)</f>
        <v>27618.75</v>
      </c>
      <c r="C90" s="54">
        <v>7622.5</v>
      </c>
      <c r="D90" s="54">
        <f>SUBTOTAL(9,D91:D91)</f>
        <v>7622.5</v>
      </c>
      <c r="E90" s="55">
        <f t="shared" si="4"/>
        <v>0.27599004299615298</v>
      </c>
      <c r="F90" s="55">
        <f t="shared" si="3"/>
        <v>1</v>
      </c>
    </row>
    <row r="91" spans="1:6" x14ac:dyDescent="0.25">
      <c r="A91" s="34" t="s">
        <v>181</v>
      </c>
      <c r="B91" s="35">
        <v>27618.75</v>
      </c>
      <c r="C91" s="35"/>
      <c r="D91" s="35">
        <v>7622.5</v>
      </c>
      <c r="E91" s="36">
        <f t="shared" si="4"/>
        <v>0.27599004299615298</v>
      </c>
      <c r="F91" s="36" t="str">
        <f t="shared" si="3"/>
        <v>-</v>
      </c>
    </row>
    <row r="92" spans="1:6" ht="20.100000000000001" customHeight="1" x14ac:dyDescent="0.25">
      <c r="A92" s="37" t="s">
        <v>55</v>
      </c>
      <c r="B92" s="38">
        <f>IFERROR(SUBTOTAL(9,B28:B91),0)</f>
        <v>694930.01</v>
      </c>
      <c r="C92" s="38">
        <v>1358587.17</v>
      </c>
      <c r="D92" s="38">
        <f>IFERROR(SUBTOTAL(9,D28:D91),0)</f>
        <v>705679.26999999979</v>
      </c>
      <c r="E92" s="39">
        <f>IF(B92&lt;&gt;0,D92/D92,"-")</f>
        <v>1</v>
      </c>
      <c r="F92" s="39">
        <f t="shared" si="3"/>
        <v>0.51942141482169291</v>
      </c>
    </row>
    <row r="93" spans="1:6" x14ac:dyDescent="0.25">
      <c r="E93" s="11"/>
      <c r="F93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Danijela Krmpotić</cp:lastModifiedBy>
  <cp:lastPrinted>2026-03-31T12:48:20Z</cp:lastPrinted>
  <dcterms:created xsi:type="dcterms:W3CDTF">2026-03-30T06:57:38Z</dcterms:created>
  <dcterms:modified xsi:type="dcterms:W3CDTF">2026-03-31T12:49:33Z</dcterms:modified>
</cp:coreProperties>
</file>